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15" activeTab="0"/>
  </bookViews>
  <sheets>
    <sheet name="第1表～第5表" sheetId="1" r:id="rId1"/>
  </sheets>
  <definedNames>
    <definedName name="_xlnm.Print_Area" localSheetId="0">'第1表～第5表'!$B$2:$R$51</definedName>
  </definedNames>
  <calcPr fullCalcOnLoad="1"/>
</workbook>
</file>

<file path=xl/sharedStrings.xml><?xml version="1.0" encoding="utf-8"?>
<sst xmlns="http://schemas.openxmlformats.org/spreadsheetml/2006/main" count="98" uniqueCount="48">
  <si>
    <t>第１表　分野別教育費</t>
  </si>
  <si>
    <t>教育費総額</t>
  </si>
  <si>
    <t>学校教育費</t>
  </si>
  <si>
    <t>全日制高校</t>
  </si>
  <si>
    <t>定時制高校</t>
  </si>
  <si>
    <t>通信制高校</t>
  </si>
  <si>
    <t>教育行政費</t>
  </si>
  <si>
    <t>第２表　分野別教育費の推移</t>
  </si>
  <si>
    <t>（実額）</t>
  </si>
  <si>
    <t>社会教育費</t>
  </si>
  <si>
    <t>（比率）</t>
  </si>
  <si>
    <t>第３表　財源別教育費の推移</t>
  </si>
  <si>
    <t>計</t>
  </si>
  <si>
    <t>公費組入れ寄付金</t>
  </si>
  <si>
    <t>実額（千円）</t>
  </si>
  <si>
    <t>比率（％）</t>
  </si>
  <si>
    <t>対前年度増加率（％）</t>
  </si>
  <si>
    <t>公費</t>
  </si>
  <si>
    <t>地　　　 方　 　　債</t>
  </si>
  <si>
    <t>府　　支　　出　　金</t>
  </si>
  <si>
    <t>国　庫　補　助　金</t>
  </si>
  <si>
    <t>教　　育　　費　　総　　額</t>
  </si>
  <si>
    <t>区　　　　　　　　　　分</t>
  </si>
  <si>
    <t>区　　　　 分</t>
  </si>
  <si>
    <t>学　校　教　育　費</t>
  </si>
  <si>
    <t>教　育　費　総　額</t>
  </si>
  <si>
    <t>社　会　教　育　費</t>
  </si>
  <si>
    <t>教　育　行　政　費</t>
  </si>
  <si>
    <t>専 修 学 校</t>
  </si>
  <si>
    <t>幼　 稚　 園</t>
  </si>
  <si>
    <t>小　 学　 校</t>
  </si>
  <si>
    <t>中　 学　 校</t>
  </si>
  <si>
    <t>第４表　支出項目別教育費の推移</t>
  </si>
  <si>
    <t>消費的支出</t>
  </si>
  <si>
    <t>資本的支出</t>
  </si>
  <si>
    <t>債務償還費</t>
  </si>
  <si>
    <t>第５表　学校種類別学校教育費の推移</t>
  </si>
  <si>
    <t>全　　学　　校</t>
  </si>
  <si>
    <t>区　　　　　　　分</t>
  </si>
  <si>
    <t>市 町 村 支 出 金</t>
  </si>
  <si>
    <t>第３表つづき　財源別教育費の推移</t>
  </si>
  <si>
    <t xml:space="preserve">       （ 単 位 ： 千 円 ）</t>
  </si>
  <si>
    <t>　　　　（ 単 位 ： ％ ）</t>
  </si>
  <si>
    <t>調　査　結　果　の　概　要　　</t>
  </si>
  <si>
    <t>特別支援学校</t>
  </si>
  <si>
    <t>25（全国）</t>
  </si>
  <si>
    <t>　　　　　　　　　（ 単 位 ： 千 円 、 た だ し 25（全国） は 億 円 ）</t>
  </si>
  <si>
    <t>◎H29.12.6　一部修正しました。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</si>
</sst>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;[Red]\-#,##0.0"/>
    <numFmt numFmtId="180" formatCode="_ &quot;¥&quot;* #,##0.0_ ;_ &quot;¥&quot;* \-#,##0.0_ ;_ &quot;¥&quot;* &quot;-&quot;?_ ;_ @_ "/>
    <numFmt numFmtId="181" formatCode="_ * #,##0.0_ ;_ * \-#,##0.0_ ;_ * &quot;-&quot;?_ ;_ @_ "/>
    <numFmt numFmtId="182" formatCode="0.0_);[Red]\(0.0\)"/>
    <numFmt numFmtId="183" formatCode="0.0_ "/>
    <numFmt numFmtId="184" formatCode="0_);[Red]\(0\)"/>
    <numFmt numFmtId="185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179" fontId="0" fillId="0" borderId="10" xfId="49" applyNumberFormat="1" applyFont="1" applyFill="1" applyBorder="1" applyAlignment="1">
      <alignment/>
    </xf>
    <xf numFmtId="181" fontId="0" fillId="0" borderId="10" xfId="49" applyNumberFormat="1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8" fontId="7" fillId="0" borderId="14" xfId="49" applyFont="1" applyFill="1" applyBorder="1" applyAlignment="1">
      <alignment/>
    </xf>
    <xf numFmtId="181" fontId="7" fillId="0" borderId="14" xfId="0" applyNumberFormat="1" applyFont="1" applyFill="1" applyBorder="1" applyAlignment="1">
      <alignment/>
    </xf>
    <xf numFmtId="38" fontId="7" fillId="0" borderId="15" xfId="49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38" fontId="7" fillId="0" borderId="16" xfId="49" applyFont="1" applyFill="1" applyBorder="1" applyAlignment="1">
      <alignment/>
    </xf>
    <xf numFmtId="181" fontId="7" fillId="0" borderId="16" xfId="0" applyNumberFormat="1" applyFont="1" applyFill="1" applyBorder="1" applyAlignment="1">
      <alignment/>
    </xf>
    <xf numFmtId="38" fontId="7" fillId="0" borderId="0" xfId="49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38" fontId="7" fillId="0" borderId="0" xfId="49" applyFont="1" applyFill="1" applyAlignment="1">
      <alignment/>
    </xf>
    <xf numFmtId="181" fontId="7" fillId="0" borderId="0" xfId="0" applyNumberFormat="1" applyFont="1" applyFill="1" applyAlignment="1">
      <alignment/>
    </xf>
    <xf numFmtId="38" fontId="7" fillId="0" borderId="17" xfId="49" applyFont="1" applyFill="1" applyBorder="1" applyAlignment="1">
      <alignment/>
    </xf>
    <xf numFmtId="181" fontId="7" fillId="0" borderId="17" xfId="0" applyNumberFormat="1" applyFont="1" applyFill="1" applyBorder="1" applyAlignment="1">
      <alignment/>
    </xf>
    <xf numFmtId="38" fontId="7" fillId="0" borderId="18" xfId="49" applyFont="1" applyFill="1" applyBorder="1" applyAlignment="1">
      <alignment/>
    </xf>
    <xf numFmtId="181" fontId="7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1" fontId="7" fillId="0" borderId="10" xfId="0" applyNumberFormat="1" applyFont="1" applyFill="1" applyBorder="1" applyAlignment="1">
      <alignment/>
    </xf>
    <xf numFmtId="38" fontId="7" fillId="0" borderId="10" xfId="49" applyFont="1" applyFill="1" applyBorder="1" applyAlignment="1">
      <alignment/>
    </xf>
    <xf numFmtId="181" fontId="7" fillId="0" borderId="19" xfId="49" applyNumberFormat="1" applyFont="1" applyFill="1" applyBorder="1" applyAlignment="1">
      <alignment/>
    </xf>
    <xf numFmtId="181" fontId="7" fillId="0" borderId="0" xfId="49" applyNumberFormat="1" applyFont="1" applyFill="1" applyAlignment="1">
      <alignment/>
    </xf>
    <xf numFmtId="181" fontId="7" fillId="0" borderId="18" xfId="49" applyNumberFormat="1" applyFont="1" applyFill="1" applyBorder="1" applyAlignment="1">
      <alignment/>
    </xf>
    <xf numFmtId="181" fontId="7" fillId="0" borderId="19" xfId="0" applyNumberFormat="1" applyFont="1" applyFill="1" applyBorder="1" applyAlignment="1">
      <alignment/>
    </xf>
    <xf numFmtId="181" fontId="7" fillId="0" borderId="10" xfId="49" applyNumberFormat="1" applyFont="1" applyFill="1" applyBorder="1" applyAlignment="1">
      <alignment/>
    </xf>
    <xf numFmtId="181" fontId="7" fillId="0" borderId="16" xfId="49" applyNumberFormat="1" applyFont="1" applyFill="1" applyBorder="1" applyAlignment="1">
      <alignment/>
    </xf>
    <xf numFmtId="181" fontId="7" fillId="0" borderId="0" xfId="49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shrinkToFit="1"/>
    </xf>
    <xf numFmtId="185" fontId="7" fillId="0" borderId="15" xfId="0" applyNumberFormat="1" applyFont="1" applyFill="1" applyBorder="1" applyAlignment="1">
      <alignment horizontal="right"/>
    </xf>
    <xf numFmtId="185" fontId="7" fillId="0" borderId="16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Alignment="1">
      <alignment horizontal="right"/>
    </xf>
    <xf numFmtId="185" fontId="7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85" fontId="7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85" fontId="7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8" fontId="0" fillId="0" borderId="0" xfId="49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79" fontId="0" fillId="0" borderId="0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left"/>
    </xf>
    <xf numFmtId="41" fontId="0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39" customWidth="1"/>
    <col min="2" max="2" width="4.375" style="39" customWidth="1"/>
    <col min="3" max="3" width="10.875" style="39" customWidth="1"/>
    <col min="4" max="4" width="15.125" style="39" customWidth="1"/>
    <col min="5" max="9" width="15.75390625" style="39" customWidth="1"/>
    <col min="10" max="10" width="9.00390625" style="39" customWidth="1"/>
    <col min="11" max="11" width="4.375" style="39" customWidth="1"/>
    <col min="12" max="12" width="10.875" style="39" customWidth="1"/>
    <col min="13" max="18" width="15.25390625" style="39" customWidth="1"/>
    <col min="19" max="16384" width="9.00390625" style="39" customWidth="1"/>
  </cols>
  <sheetData>
    <row r="2" spans="2:11" ht="18.75">
      <c r="B2" s="38" t="s">
        <v>43</v>
      </c>
      <c r="C2" s="38"/>
      <c r="D2" s="38"/>
      <c r="E2" s="38"/>
      <c r="F2" s="38"/>
      <c r="G2" s="38"/>
      <c r="H2" s="38"/>
      <c r="I2" s="38"/>
      <c r="K2" s="22" t="s">
        <v>40</v>
      </c>
    </row>
    <row r="3" spans="9:18" ht="15.75" customHeight="1">
      <c r="I3" s="40" t="s">
        <v>47</v>
      </c>
      <c r="K3" s="39" t="s">
        <v>10</v>
      </c>
      <c r="Q3" s="41" t="s">
        <v>42</v>
      </c>
      <c r="R3" s="41"/>
    </row>
    <row r="4" spans="11:18" ht="15.75" customHeight="1">
      <c r="K4" s="42" t="s">
        <v>22</v>
      </c>
      <c r="L4" s="43"/>
      <c r="M4" s="43"/>
      <c r="N4" s="44">
        <f>O4-1</f>
        <v>22</v>
      </c>
      <c r="O4" s="44">
        <f>P4-1</f>
        <v>23</v>
      </c>
      <c r="P4" s="5">
        <f>Q4-1</f>
        <v>24</v>
      </c>
      <c r="Q4" s="5">
        <f>R4-1</f>
        <v>25</v>
      </c>
      <c r="R4" s="5">
        <f>G6</f>
        <v>26</v>
      </c>
    </row>
    <row r="5" spans="2:18" ht="18" customHeight="1">
      <c r="B5" s="22" t="s">
        <v>0</v>
      </c>
      <c r="K5" s="45" t="s">
        <v>21</v>
      </c>
      <c r="L5" s="45"/>
      <c r="M5" s="42"/>
      <c r="N5" s="26">
        <f>SUM(N6)</f>
        <v>100</v>
      </c>
      <c r="O5" s="26">
        <f>SUM(O6)</f>
        <v>100</v>
      </c>
      <c r="P5" s="26">
        <f>SUM(P6)</f>
        <v>100</v>
      </c>
      <c r="Q5" s="26">
        <f>SUM(Q6)</f>
        <v>100</v>
      </c>
      <c r="R5" s="26">
        <f>SUM(R6)</f>
        <v>100</v>
      </c>
    </row>
    <row r="6" spans="2:18" ht="18" customHeight="1">
      <c r="B6" s="46" t="s">
        <v>38</v>
      </c>
      <c r="C6" s="47"/>
      <c r="D6" s="47"/>
      <c r="E6" s="43">
        <f>G6-1</f>
        <v>25</v>
      </c>
      <c r="F6" s="43"/>
      <c r="G6" s="42">
        <v>26</v>
      </c>
      <c r="H6" s="43"/>
      <c r="I6" s="48"/>
      <c r="K6" s="49" t="s">
        <v>17</v>
      </c>
      <c r="L6" s="50" t="s">
        <v>12</v>
      </c>
      <c r="M6" s="51"/>
      <c r="N6" s="29">
        <f>SUM(N7:N11)</f>
        <v>100</v>
      </c>
      <c r="O6" s="29">
        <f>SUM(O7:O11)</f>
        <v>100</v>
      </c>
      <c r="P6" s="29">
        <f>SUM(P7:P11)</f>
        <v>100</v>
      </c>
      <c r="Q6" s="29">
        <f>SUM(Q7:Q11)</f>
        <v>100</v>
      </c>
      <c r="R6" s="29">
        <f>SUM(R7:R11)</f>
        <v>100</v>
      </c>
    </row>
    <row r="7" spans="2:18" ht="18" customHeight="1">
      <c r="B7" s="46"/>
      <c r="C7" s="47"/>
      <c r="D7" s="47"/>
      <c r="E7" s="6" t="s">
        <v>14</v>
      </c>
      <c r="F7" s="6" t="s">
        <v>15</v>
      </c>
      <c r="G7" s="7" t="s">
        <v>14</v>
      </c>
      <c r="H7" s="6" t="s">
        <v>15</v>
      </c>
      <c r="I7" s="32" t="s">
        <v>16</v>
      </c>
      <c r="K7" s="52"/>
      <c r="L7" s="53" t="s">
        <v>20</v>
      </c>
      <c r="M7" s="54"/>
      <c r="N7" s="30">
        <f>E44/E43*100</f>
        <v>13.691678086146778</v>
      </c>
      <c r="O7" s="30">
        <f>F44/F43*100</f>
        <v>12.503486243205053</v>
      </c>
      <c r="P7" s="30">
        <f>G44/G43*100</f>
        <v>11.783537963638476</v>
      </c>
      <c r="Q7" s="30">
        <f>H44/H43*100</f>
        <v>12.207036635703782</v>
      </c>
      <c r="R7" s="30">
        <f>I44/I43*100</f>
        <v>11.397106902096937</v>
      </c>
    </row>
    <row r="8" spans="2:18" ht="18" customHeight="1">
      <c r="B8" s="55" t="s">
        <v>25</v>
      </c>
      <c r="C8" s="56"/>
      <c r="D8" s="56"/>
      <c r="E8" s="8">
        <f>E9+E18+E19</f>
        <v>297282265</v>
      </c>
      <c r="F8" s="9">
        <f>F9+F18+F19</f>
        <v>100</v>
      </c>
      <c r="G8" s="8">
        <f>G9+G18+G19</f>
        <v>312603297.53900003</v>
      </c>
      <c r="H8" s="9">
        <f>H9+H18+H19</f>
        <v>99.99999999999999</v>
      </c>
      <c r="I8" s="57">
        <f>(G8-E8)/E8*100</f>
        <v>5.153698805073366</v>
      </c>
      <c r="K8" s="52"/>
      <c r="L8" s="50" t="s">
        <v>19</v>
      </c>
      <c r="M8" s="51"/>
      <c r="N8" s="31">
        <f>E45/E43*100</f>
        <v>51.350775364890126</v>
      </c>
      <c r="O8" s="31">
        <f>F45/F43*100</f>
        <v>52.1373241525126</v>
      </c>
      <c r="P8" s="31">
        <f>G45/G43*100</f>
        <v>53.11503441658616</v>
      </c>
      <c r="Q8" s="31">
        <f>H45/H43*100</f>
        <v>52.71478808195975</v>
      </c>
      <c r="R8" s="31">
        <f>I45/I43*100</f>
        <v>51.33607892251326</v>
      </c>
    </row>
    <row r="9" spans="2:18" ht="18" customHeight="1">
      <c r="B9" s="58"/>
      <c r="C9" s="59" t="s">
        <v>24</v>
      </c>
      <c r="D9" s="60"/>
      <c r="E9" s="10">
        <f>SUM(E10:E17)</f>
        <v>258837865</v>
      </c>
      <c r="F9" s="11">
        <f>SUM(F10:F17)</f>
        <v>87.06804793753841</v>
      </c>
      <c r="G9" s="10">
        <f>SUM(G10:G17)</f>
        <v>272302557</v>
      </c>
      <c r="H9" s="11">
        <f>SUM(H10:H17)</f>
        <v>87.10802449741524</v>
      </c>
      <c r="I9" s="33">
        <f>(G9-E9)/E9*100</f>
        <v>5.201979239011263</v>
      </c>
      <c r="K9" s="52"/>
      <c r="L9" s="50" t="s">
        <v>39</v>
      </c>
      <c r="M9" s="51"/>
      <c r="N9" s="31">
        <f>E46/E43*100</f>
        <v>30.872329568783346</v>
      </c>
      <c r="O9" s="31">
        <f>F46/F43*100</f>
        <v>31.613076308527916</v>
      </c>
      <c r="P9" s="31">
        <f>G46/G43*100</f>
        <v>30.549817666797193</v>
      </c>
      <c r="Q9" s="31">
        <f>H46/H43*100</f>
        <v>30.383762717900442</v>
      </c>
      <c r="R9" s="31">
        <f>I46/I43*100</f>
        <v>31.12840515953288</v>
      </c>
    </row>
    <row r="10" spans="2:18" ht="18" customHeight="1">
      <c r="B10" s="61"/>
      <c r="C10" s="61"/>
      <c r="D10" s="62" t="s">
        <v>29</v>
      </c>
      <c r="E10" s="12">
        <v>3244217</v>
      </c>
      <c r="F10" s="13">
        <f>E10/E8*100</f>
        <v>1.091291806458754</v>
      </c>
      <c r="G10" s="12">
        <v>3621030</v>
      </c>
      <c r="H10" s="13">
        <f>G10/G8*100</f>
        <v>1.1583467060350647</v>
      </c>
      <c r="I10" s="34">
        <f aca="true" t="shared" si="0" ref="I10:I19">(G10-E10)/E10*100</f>
        <v>11.614913552330194</v>
      </c>
      <c r="K10" s="52"/>
      <c r="L10" s="50" t="s">
        <v>18</v>
      </c>
      <c r="M10" s="51"/>
      <c r="N10" s="31">
        <f>E47/E43*100</f>
        <v>4.058371476478784</v>
      </c>
      <c r="O10" s="31">
        <f>F47/F43*100</f>
        <v>3.737224071349149</v>
      </c>
      <c r="P10" s="31">
        <f>G47/G43*100</f>
        <v>4.534480345855879</v>
      </c>
      <c r="Q10" s="31">
        <f>H47/H43*100</f>
        <v>4.680467568423565</v>
      </c>
      <c r="R10" s="31">
        <f>I47/I43*100</f>
        <v>6.062349997327102</v>
      </c>
    </row>
    <row r="11" spans="2:18" ht="18" customHeight="1">
      <c r="B11" s="63"/>
      <c r="C11" s="63"/>
      <c r="D11" s="64" t="s">
        <v>30</v>
      </c>
      <c r="E11" s="14">
        <v>113222390</v>
      </c>
      <c r="F11" s="15">
        <f>E11/E8*100</f>
        <v>38.08582055845141</v>
      </c>
      <c r="G11" s="14">
        <v>117496119</v>
      </c>
      <c r="H11" s="15">
        <f>G11/G8*100</f>
        <v>37.58633383748658</v>
      </c>
      <c r="I11" s="35">
        <f t="shared" si="0"/>
        <v>3.774632384990283</v>
      </c>
      <c r="K11" s="65"/>
      <c r="L11" s="66" t="s">
        <v>13</v>
      </c>
      <c r="M11" s="67"/>
      <c r="N11" s="31">
        <f>E48/E43*100</f>
        <v>0.026845503700965265</v>
      </c>
      <c r="O11" s="31">
        <f>F48/F43*100</f>
        <v>0.008889224405291551</v>
      </c>
      <c r="P11" s="31">
        <f>G48/G43*100</f>
        <v>0.017129607122287845</v>
      </c>
      <c r="Q11" s="31">
        <f>H48/H43*100</f>
        <v>0.013944996012459741</v>
      </c>
      <c r="R11" s="31">
        <f>I48/I43*100</f>
        <v>0.07605901852981475</v>
      </c>
    </row>
    <row r="12" spans="2:18" ht="18" customHeight="1">
      <c r="B12" s="63"/>
      <c r="C12" s="63"/>
      <c r="D12" s="64" t="s">
        <v>31</v>
      </c>
      <c r="E12" s="14">
        <v>64784094</v>
      </c>
      <c r="F12" s="15">
        <f>E12/E8*100</f>
        <v>21.792115315052516</v>
      </c>
      <c r="G12" s="14">
        <v>65581488</v>
      </c>
      <c r="H12" s="15">
        <f>G12/G8*100</f>
        <v>20.979141460213842</v>
      </c>
      <c r="I12" s="35">
        <f t="shared" si="0"/>
        <v>1.2308484239974091</v>
      </c>
      <c r="K12" s="68"/>
      <c r="L12" s="69"/>
      <c r="M12" s="69"/>
      <c r="N12" s="2"/>
      <c r="O12" s="2"/>
      <c r="P12" s="2"/>
      <c r="Q12" s="2"/>
      <c r="R12" s="3"/>
    </row>
    <row r="13" spans="2:9" ht="18" customHeight="1">
      <c r="B13" s="63"/>
      <c r="C13" s="63"/>
      <c r="D13" s="64" t="s">
        <v>44</v>
      </c>
      <c r="E13" s="14">
        <v>21109971</v>
      </c>
      <c r="F13" s="15">
        <f>E13/E8*100</f>
        <v>7.100985657519798</v>
      </c>
      <c r="G13" s="14">
        <v>22363790</v>
      </c>
      <c r="H13" s="15">
        <f>G13/G8*100</f>
        <v>7.154048014227975</v>
      </c>
      <c r="I13" s="35">
        <f t="shared" si="0"/>
        <v>5.93946339386255</v>
      </c>
    </row>
    <row r="14" spans="2:11" ht="18" customHeight="1">
      <c r="B14" s="63"/>
      <c r="C14" s="63"/>
      <c r="D14" s="64" t="s">
        <v>3</v>
      </c>
      <c r="E14" s="16">
        <v>52370926</v>
      </c>
      <c r="F14" s="15">
        <f>E14/E8*100</f>
        <v>17.616565858713436</v>
      </c>
      <c r="G14" s="16">
        <v>56585012</v>
      </c>
      <c r="H14" s="15">
        <f>G14/G8*100</f>
        <v>18.10122044312105</v>
      </c>
      <c r="I14" s="36">
        <f t="shared" si="0"/>
        <v>8.046613496962035</v>
      </c>
      <c r="K14" s="22" t="s">
        <v>32</v>
      </c>
    </row>
    <row r="15" spans="2:17" ht="18" customHeight="1">
      <c r="B15" s="63"/>
      <c r="C15" s="63"/>
      <c r="D15" s="64" t="s">
        <v>4</v>
      </c>
      <c r="E15" s="16">
        <v>3059268</v>
      </c>
      <c r="F15" s="15">
        <f>E15/E8*100</f>
        <v>1.0290785425763627</v>
      </c>
      <c r="G15" s="16">
        <v>5573126</v>
      </c>
      <c r="H15" s="15">
        <f>G15/G8*100</f>
        <v>1.7828110080331778</v>
      </c>
      <c r="I15" s="36">
        <f t="shared" si="0"/>
        <v>82.17187902465557</v>
      </c>
      <c r="K15" s="39" t="s">
        <v>8</v>
      </c>
      <c r="P15" s="41" t="s">
        <v>41</v>
      </c>
      <c r="Q15" s="41"/>
    </row>
    <row r="16" spans="2:17" ht="18" customHeight="1">
      <c r="B16" s="63"/>
      <c r="C16" s="63"/>
      <c r="D16" s="64" t="s">
        <v>5</v>
      </c>
      <c r="E16" s="16">
        <v>455349</v>
      </c>
      <c r="F16" s="15">
        <f>E16/E8*100</f>
        <v>0.15317059024694932</v>
      </c>
      <c r="G16" s="16">
        <v>531424</v>
      </c>
      <c r="H16" s="15">
        <f>G16/G8*100</f>
        <v>0.16999948630858577</v>
      </c>
      <c r="I16" s="36">
        <f t="shared" si="0"/>
        <v>16.706965426518998</v>
      </c>
      <c r="K16" s="42" t="s">
        <v>23</v>
      </c>
      <c r="L16" s="43"/>
      <c r="M16" s="44">
        <f>N16-1</f>
        <v>22</v>
      </c>
      <c r="N16" s="44">
        <f>O16-1</f>
        <v>23</v>
      </c>
      <c r="O16" s="5">
        <f>P16-1</f>
        <v>24</v>
      </c>
      <c r="P16" s="5">
        <f>Q16-1</f>
        <v>25</v>
      </c>
      <c r="Q16" s="5">
        <f>G6</f>
        <v>26</v>
      </c>
    </row>
    <row r="17" spans="2:17" ht="18" customHeight="1">
      <c r="B17" s="63"/>
      <c r="C17" s="63"/>
      <c r="D17" s="64" t="s">
        <v>28</v>
      </c>
      <c r="E17" s="16">
        <v>591650</v>
      </c>
      <c r="F17" s="17">
        <f>E17/E8*100</f>
        <v>0.19901960851919637</v>
      </c>
      <c r="G17" s="16">
        <v>550568</v>
      </c>
      <c r="H17" s="17">
        <f>G17/G8*100</f>
        <v>0.1761235419889682</v>
      </c>
      <c r="I17" s="36">
        <f t="shared" si="0"/>
        <v>-6.943632214991971</v>
      </c>
      <c r="K17" s="69" t="s">
        <v>1</v>
      </c>
      <c r="L17" s="70"/>
      <c r="M17" s="24">
        <f>SUM(M18:M20)</f>
        <v>319822645</v>
      </c>
      <c r="N17" s="24">
        <f>SUM(N18:N20)</f>
        <v>307214654</v>
      </c>
      <c r="O17" s="24">
        <f>SUM(O18:O20)</f>
        <v>303357804</v>
      </c>
      <c r="P17" s="24">
        <f>SUM(P18:P20)</f>
        <v>297282265</v>
      </c>
      <c r="Q17" s="24">
        <f>SUM(Q18:Q20)</f>
        <v>312603297.53900003</v>
      </c>
    </row>
    <row r="18" spans="2:17" ht="18" customHeight="1">
      <c r="B18" s="71"/>
      <c r="C18" s="72" t="s">
        <v>26</v>
      </c>
      <c r="D18" s="73"/>
      <c r="E18" s="18">
        <v>17796063</v>
      </c>
      <c r="F18" s="19">
        <f>E18/E8*100</f>
        <v>5.986251147541546</v>
      </c>
      <c r="G18" s="18">
        <v>18948072</v>
      </c>
      <c r="H18" s="19">
        <f>G18/G8*100</f>
        <v>6.061379438147501</v>
      </c>
      <c r="I18" s="37">
        <f t="shared" si="0"/>
        <v>6.473392457646391</v>
      </c>
      <c r="K18" s="61" t="s">
        <v>33</v>
      </c>
      <c r="L18" s="54"/>
      <c r="M18" s="12">
        <v>253620193</v>
      </c>
      <c r="N18" s="12">
        <v>250849572</v>
      </c>
      <c r="O18" s="12">
        <v>245642484</v>
      </c>
      <c r="P18" s="12">
        <v>237152098</v>
      </c>
      <c r="Q18" s="12">
        <v>244094994.539</v>
      </c>
    </row>
    <row r="19" spans="2:17" ht="18" customHeight="1">
      <c r="B19" s="74"/>
      <c r="C19" s="75" t="s">
        <v>27</v>
      </c>
      <c r="D19" s="76"/>
      <c r="E19" s="20">
        <v>20648337</v>
      </c>
      <c r="F19" s="21">
        <f>E19/E8*100</f>
        <v>6.945700914920034</v>
      </c>
      <c r="G19" s="20">
        <v>21352668.539000005</v>
      </c>
      <c r="H19" s="21">
        <f>G19/G8*100</f>
        <v>6.83059606443725</v>
      </c>
      <c r="I19" s="77">
        <f t="shared" si="0"/>
        <v>3.4110811877973735</v>
      </c>
      <c r="K19" s="63" t="s">
        <v>34</v>
      </c>
      <c r="L19" s="51"/>
      <c r="M19" s="14">
        <v>39353005</v>
      </c>
      <c r="N19" s="14">
        <v>30797161</v>
      </c>
      <c r="O19" s="14">
        <v>30916078</v>
      </c>
      <c r="P19" s="14">
        <v>32125886</v>
      </c>
      <c r="Q19" s="14">
        <v>38655821</v>
      </c>
    </row>
    <row r="20" spans="2:17" ht="18" customHeight="1">
      <c r="B20" s="78"/>
      <c r="C20" s="79"/>
      <c r="D20" s="79"/>
      <c r="E20" s="80"/>
      <c r="F20" s="81"/>
      <c r="G20" s="80"/>
      <c r="H20" s="81"/>
      <c r="I20" s="82"/>
      <c r="K20" s="83" t="s">
        <v>35</v>
      </c>
      <c r="L20" s="67"/>
      <c r="M20" s="20">
        <v>26849447</v>
      </c>
      <c r="N20" s="20">
        <v>25567921</v>
      </c>
      <c r="O20" s="20">
        <v>26799242</v>
      </c>
      <c r="P20" s="20">
        <v>28004281</v>
      </c>
      <c r="Q20" s="20">
        <v>29852482</v>
      </c>
    </row>
    <row r="21" spans="2:18" ht="18" customHeight="1">
      <c r="B21" s="78"/>
      <c r="C21" s="79"/>
      <c r="D21" s="79"/>
      <c r="E21" s="80"/>
      <c r="F21" s="81"/>
      <c r="G21" s="80"/>
      <c r="H21" s="81"/>
      <c r="I21" s="82"/>
      <c r="K21" s="84"/>
      <c r="L21" s="84"/>
      <c r="M21" s="80"/>
      <c r="N21" s="80"/>
      <c r="O21" s="80"/>
      <c r="P21" s="80"/>
      <c r="Q21" s="80"/>
      <c r="R21" s="78"/>
    </row>
    <row r="22" spans="2:17" ht="18" customHeight="1">
      <c r="B22" s="1"/>
      <c r="K22" s="78" t="s">
        <v>10</v>
      </c>
      <c r="L22" s="78"/>
      <c r="M22" s="78"/>
      <c r="N22" s="78"/>
      <c r="O22" s="78"/>
      <c r="P22" s="41" t="s">
        <v>42</v>
      </c>
      <c r="Q22" s="41"/>
    </row>
    <row r="23" spans="2:17" ht="18" customHeight="1">
      <c r="B23" s="22" t="s">
        <v>7</v>
      </c>
      <c r="K23" s="85" t="s">
        <v>1</v>
      </c>
      <c r="L23" s="86"/>
      <c r="M23" s="25">
        <f>SUM(M24:M26)</f>
        <v>100</v>
      </c>
      <c r="N23" s="25">
        <f>SUM(N24:N26)</f>
        <v>100</v>
      </c>
      <c r="O23" s="25">
        <f>SUM(O24:O26)</f>
        <v>100</v>
      </c>
      <c r="P23" s="25">
        <f>SUM(P24:P26)</f>
        <v>100</v>
      </c>
      <c r="Q23" s="25">
        <f>SUM(Q24:Q26)</f>
        <v>99.99999999999999</v>
      </c>
    </row>
    <row r="24" spans="2:17" ht="18" customHeight="1">
      <c r="B24" s="39" t="s">
        <v>8</v>
      </c>
      <c r="F24" s="41" t="s">
        <v>46</v>
      </c>
      <c r="G24" s="41"/>
      <c r="H24" s="41"/>
      <c r="I24" s="41"/>
      <c r="K24" s="63" t="s">
        <v>33</v>
      </c>
      <c r="L24" s="51"/>
      <c r="M24" s="26">
        <f aca="true" t="shared" si="1" ref="M24:P26">M18/M$17*100</f>
        <v>79.30026124322748</v>
      </c>
      <c r="N24" s="26">
        <f t="shared" si="1"/>
        <v>81.6528667281607</v>
      </c>
      <c r="O24" s="26">
        <f t="shared" si="1"/>
        <v>80.97450626323759</v>
      </c>
      <c r="P24" s="26">
        <f t="shared" si="1"/>
        <v>79.77337565024271</v>
      </c>
      <c r="Q24" s="26">
        <f>Q18/Q17*100</f>
        <v>78.08458722625822</v>
      </c>
    </row>
    <row r="25" spans="2:17" ht="18" customHeight="1">
      <c r="B25" s="42" t="s">
        <v>23</v>
      </c>
      <c r="C25" s="43"/>
      <c r="D25" s="44">
        <f>E25-1</f>
        <v>22</v>
      </c>
      <c r="E25" s="44">
        <f>F25-1</f>
        <v>23</v>
      </c>
      <c r="F25" s="44">
        <f>G25-1</f>
        <v>24</v>
      </c>
      <c r="G25" s="44">
        <f>H25-1</f>
        <v>25</v>
      </c>
      <c r="H25" s="44">
        <f>G6</f>
        <v>26</v>
      </c>
      <c r="I25" s="5" t="s">
        <v>45</v>
      </c>
      <c r="K25" s="63" t="s">
        <v>34</v>
      </c>
      <c r="L25" s="51"/>
      <c r="M25" s="26">
        <f t="shared" si="1"/>
        <v>12.304633713475791</v>
      </c>
      <c r="N25" s="26">
        <f t="shared" si="1"/>
        <v>10.024639319451213</v>
      </c>
      <c r="O25" s="26">
        <f t="shared" si="1"/>
        <v>10.1912914691326</v>
      </c>
      <c r="P25" s="26">
        <f t="shared" si="1"/>
        <v>10.806526248715173</v>
      </c>
      <c r="Q25" s="26">
        <f>Q19/Q17*100</f>
        <v>12.365775186737224</v>
      </c>
    </row>
    <row r="26" spans="2:17" ht="18" customHeight="1">
      <c r="B26" s="69" t="s">
        <v>1</v>
      </c>
      <c r="C26" s="70"/>
      <c r="D26" s="24">
        <f>SUM(D27:D29)</f>
        <v>319822645</v>
      </c>
      <c r="E26" s="24">
        <f>SUM(E27:E29)</f>
        <v>307214654</v>
      </c>
      <c r="F26" s="24">
        <f>SUM(F27:F29)</f>
        <v>303357804</v>
      </c>
      <c r="G26" s="24">
        <f>SUM(G27:G29)</f>
        <v>297282265</v>
      </c>
      <c r="H26" s="24">
        <f>G8</f>
        <v>312603297.53900003</v>
      </c>
      <c r="I26" s="24">
        <f>SUM(I27:I29)</f>
        <v>156722</v>
      </c>
      <c r="K26" s="83" t="s">
        <v>35</v>
      </c>
      <c r="L26" s="67"/>
      <c r="M26" s="27">
        <f t="shared" si="1"/>
        <v>8.39510504329673</v>
      </c>
      <c r="N26" s="27">
        <f t="shared" si="1"/>
        <v>8.322493952388092</v>
      </c>
      <c r="O26" s="27">
        <f t="shared" si="1"/>
        <v>8.834202267629813</v>
      </c>
      <c r="P26" s="27">
        <f t="shared" si="1"/>
        <v>9.42009810104212</v>
      </c>
      <c r="Q26" s="27">
        <f>Q20/Q17*100</f>
        <v>9.549637587004545</v>
      </c>
    </row>
    <row r="27" spans="2:17" ht="18" customHeight="1">
      <c r="B27" s="61" t="s">
        <v>2</v>
      </c>
      <c r="C27" s="54"/>
      <c r="D27" s="12">
        <v>279369015</v>
      </c>
      <c r="E27" s="12">
        <v>267637909</v>
      </c>
      <c r="F27" s="12">
        <v>264296864</v>
      </c>
      <c r="G27" s="12">
        <v>258837865</v>
      </c>
      <c r="H27" s="12">
        <f>G9</f>
        <v>272302557</v>
      </c>
      <c r="I27" s="12">
        <v>131559</v>
      </c>
      <c r="K27" s="84"/>
      <c r="L27" s="84"/>
      <c r="M27" s="87"/>
      <c r="N27" s="87"/>
      <c r="O27" s="87"/>
      <c r="P27" s="87"/>
      <c r="Q27" s="87"/>
    </row>
    <row r="28" spans="2:9" ht="18" customHeight="1">
      <c r="B28" s="63" t="s">
        <v>9</v>
      </c>
      <c r="C28" s="51"/>
      <c r="D28" s="14">
        <v>19785964</v>
      </c>
      <c r="E28" s="14">
        <v>18948958</v>
      </c>
      <c r="F28" s="14">
        <v>18025766</v>
      </c>
      <c r="G28" s="14">
        <v>17796063</v>
      </c>
      <c r="H28" s="14">
        <f>G18</f>
        <v>18948072</v>
      </c>
      <c r="I28" s="14">
        <v>16028</v>
      </c>
    </row>
    <row r="29" spans="2:11" ht="18" customHeight="1">
      <c r="B29" s="83" t="s">
        <v>6</v>
      </c>
      <c r="C29" s="67"/>
      <c r="D29" s="20">
        <v>20667666</v>
      </c>
      <c r="E29" s="20">
        <v>20627787</v>
      </c>
      <c r="F29" s="20">
        <v>21035174</v>
      </c>
      <c r="G29" s="20">
        <v>20648337</v>
      </c>
      <c r="H29" s="20">
        <f>G19</f>
        <v>21352668.539000005</v>
      </c>
      <c r="I29" s="20">
        <v>9135</v>
      </c>
      <c r="K29" s="22" t="s">
        <v>36</v>
      </c>
    </row>
    <row r="30" spans="2:17" ht="18" customHeight="1">
      <c r="B30" s="84"/>
      <c r="C30" s="84"/>
      <c r="D30" s="80"/>
      <c r="E30" s="80"/>
      <c r="F30" s="80"/>
      <c r="G30" s="88"/>
      <c r="H30" s="88"/>
      <c r="I30" s="88"/>
      <c r="K30" s="89" t="s">
        <v>8</v>
      </c>
      <c r="L30" s="89"/>
      <c r="P30" s="41" t="s">
        <v>41</v>
      </c>
      <c r="Q30" s="41"/>
    </row>
    <row r="31" spans="2:17" ht="18" customHeight="1">
      <c r="B31" s="78" t="s">
        <v>10</v>
      </c>
      <c r="C31" s="78"/>
      <c r="D31" s="78"/>
      <c r="E31" s="78"/>
      <c r="F31" s="78"/>
      <c r="G31" s="78"/>
      <c r="H31" s="41" t="s">
        <v>42</v>
      </c>
      <c r="I31" s="41"/>
      <c r="K31" s="42" t="s">
        <v>23</v>
      </c>
      <c r="L31" s="43"/>
      <c r="M31" s="44">
        <f>N31-1</f>
        <v>22</v>
      </c>
      <c r="N31" s="44">
        <f>O31-1</f>
        <v>23</v>
      </c>
      <c r="O31" s="5">
        <f>P31-1</f>
        <v>24</v>
      </c>
      <c r="P31" s="5">
        <f>Q31-1</f>
        <v>25</v>
      </c>
      <c r="Q31" s="5">
        <f>G6</f>
        <v>26</v>
      </c>
    </row>
    <row r="32" spans="2:17" ht="18" customHeight="1">
      <c r="B32" s="85" t="s">
        <v>1</v>
      </c>
      <c r="C32" s="86"/>
      <c r="D32" s="28">
        <v>100</v>
      </c>
      <c r="E32" s="28">
        <v>100</v>
      </c>
      <c r="F32" s="28">
        <v>100</v>
      </c>
      <c r="G32" s="28">
        <v>100.00000000000001</v>
      </c>
      <c r="H32" s="28">
        <f>SUM(H33:H35)</f>
        <v>99.99999999999999</v>
      </c>
      <c r="I32" s="28">
        <v>100</v>
      </c>
      <c r="K32" s="69" t="s">
        <v>37</v>
      </c>
      <c r="L32" s="70"/>
      <c r="M32" s="24">
        <f>SUM(M33:M40)</f>
        <v>279369015</v>
      </c>
      <c r="N32" s="24">
        <f>SUM(N33:N40)</f>
        <v>267637909</v>
      </c>
      <c r="O32" s="24">
        <f>SUM(O33:O40)</f>
        <v>264296864</v>
      </c>
      <c r="P32" s="24">
        <f>SUM(P33:P40)</f>
        <v>258837865</v>
      </c>
      <c r="Q32" s="24">
        <f>SUM(Q33:Q40)</f>
        <v>272302557</v>
      </c>
    </row>
    <row r="33" spans="2:17" ht="18" customHeight="1">
      <c r="B33" s="63" t="s">
        <v>2</v>
      </c>
      <c r="C33" s="51"/>
      <c r="D33" s="15">
        <f aca="true" t="shared" si="2" ref="D33:G35">D27/D$26*100</f>
        <v>87.35123024199865</v>
      </c>
      <c r="E33" s="15">
        <f t="shared" si="2"/>
        <v>87.1175595028745</v>
      </c>
      <c r="F33" s="15">
        <f t="shared" si="2"/>
        <v>87.12380578809832</v>
      </c>
      <c r="G33" s="15">
        <f t="shared" si="2"/>
        <v>87.06804793753842</v>
      </c>
      <c r="H33" s="15">
        <f>H9</f>
        <v>87.10802449741524</v>
      </c>
      <c r="I33" s="15">
        <f>(I27/I26*100)</f>
        <v>83.9441814167762</v>
      </c>
      <c r="K33" s="61" t="s">
        <v>29</v>
      </c>
      <c r="L33" s="54"/>
      <c r="M33" s="12">
        <v>4978594</v>
      </c>
      <c r="N33" s="12">
        <v>5041735</v>
      </c>
      <c r="O33" s="12">
        <v>3769933</v>
      </c>
      <c r="P33" s="12">
        <v>3244217</v>
      </c>
      <c r="Q33" s="12">
        <f>G10</f>
        <v>3621030</v>
      </c>
    </row>
    <row r="34" spans="2:17" ht="18" customHeight="1">
      <c r="B34" s="63" t="s">
        <v>9</v>
      </c>
      <c r="C34" s="51"/>
      <c r="D34" s="15">
        <f t="shared" si="2"/>
        <v>6.186542544540584</v>
      </c>
      <c r="E34" s="15">
        <f t="shared" si="2"/>
        <v>6.167986374764532</v>
      </c>
      <c r="F34" s="15">
        <f t="shared" si="2"/>
        <v>5.9420808570990316</v>
      </c>
      <c r="G34" s="15">
        <f t="shared" si="2"/>
        <v>5.986251147541546</v>
      </c>
      <c r="H34" s="15">
        <f>H18</f>
        <v>6.061379438147501</v>
      </c>
      <c r="I34" s="15">
        <f>I28/I26*100</f>
        <v>10.227026199257283</v>
      </c>
      <c r="K34" s="63" t="s">
        <v>30</v>
      </c>
      <c r="L34" s="51"/>
      <c r="M34" s="14">
        <v>125647834</v>
      </c>
      <c r="N34" s="14">
        <v>121246498</v>
      </c>
      <c r="O34" s="14">
        <v>116563428</v>
      </c>
      <c r="P34" s="14">
        <v>113222390</v>
      </c>
      <c r="Q34" s="14">
        <f aca="true" t="shared" si="3" ref="Q34:Q40">G11</f>
        <v>117496119</v>
      </c>
    </row>
    <row r="35" spans="2:17" ht="18" customHeight="1">
      <c r="B35" s="83" t="s">
        <v>6</v>
      </c>
      <c r="C35" s="67"/>
      <c r="D35" s="21">
        <f t="shared" si="2"/>
        <v>6.46222721346076</v>
      </c>
      <c r="E35" s="21">
        <f t="shared" si="2"/>
        <v>6.714454122360973</v>
      </c>
      <c r="F35" s="21">
        <f t="shared" si="2"/>
        <v>6.934113354802634</v>
      </c>
      <c r="G35" s="21">
        <f t="shared" si="2"/>
        <v>6.945700914920034</v>
      </c>
      <c r="H35" s="21">
        <f>H19</f>
        <v>6.83059606443725</v>
      </c>
      <c r="I35" s="21">
        <f>I29/I26*100</f>
        <v>5.828792383966515</v>
      </c>
      <c r="K35" s="63" t="s">
        <v>31</v>
      </c>
      <c r="L35" s="51"/>
      <c r="M35" s="14">
        <v>69270172</v>
      </c>
      <c r="N35" s="14">
        <v>67075839</v>
      </c>
      <c r="O35" s="14">
        <v>67985682</v>
      </c>
      <c r="P35" s="14">
        <v>64784094</v>
      </c>
      <c r="Q35" s="14">
        <f t="shared" si="3"/>
        <v>65581488</v>
      </c>
    </row>
    <row r="36" spans="8:17" ht="18" customHeight="1">
      <c r="H36" s="90"/>
      <c r="I36" s="90"/>
      <c r="K36" s="63" t="s">
        <v>44</v>
      </c>
      <c r="L36" s="51"/>
      <c r="M36" s="14">
        <v>25109960</v>
      </c>
      <c r="N36" s="14">
        <v>21710811</v>
      </c>
      <c r="O36" s="14">
        <v>21058639</v>
      </c>
      <c r="P36" s="14">
        <v>21109971</v>
      </c>
      <c r="Q36" s="14">
        <f t="shared" si="3"/>
        <v>22363790</v>
      </c>
    </row>
    <row r="37" spans="8:17" ht="18" customHeight="1">
      <c r="H37" s="91"/>
      <c r="I37" s="91"/>
      <c r="K37" s="63" t="s">
        <v>3</v>
      </c>
      <c r="L37" s="51"/>
      <c r="M37" s="16">
        <v>49672686</v>
      </c>
      <c r="N37" s="16">
        <v>48341418</v>
      </c>
      <c r="O37" s="16">
        <v>50559128</v>
      </c>
      <c r="P37" s="16">
        <v>52370926</v>
      </c>
      <c r="Q37" s="16">
        <f t="shared" si="3"/>
        <v>56585012</v>
      </c>
    </row>
    <row r="38" spans="2:17" ht="18" customHeight="1">
      <c r="B38" s="63"/>
      <c r="C38" s="63"/>
      <c r="D38" s="81"/>
      <c r="E38" s="81"/>
      <c r="F38" s="78"/>
      <c r="G38" s="78"/>
      <c r="H38" s="78"/>
      <c r="I38" s="92"/>
      <c r="K38" s="63" t="s">
        <v>4</v>
      </c>
      <c r="L38" s="51"/>
      <c r="M38" s="16">
        <v>3534088</v>
      </c>
      <c r="N38" s="16">
        <v>3131224</v>
      </c>
      <c r="O38" s="16">
        <v>3263553</v>
      </c>
      <c r="P38" s="16">
        <v>3059268</v>
      </c>
      <c r="Q38" s="16">
        <f t="shared" si="3"/>
        <v>5573126</v>
      </c>
    </row>
    <row r="39" spans="2:17" ht="18" customHeight="1">
      <c r="B39" s="22" t="s">
        <v>11</v>
      </c>
      <c r="K39" s="63" t="s">
        <v>5</v>
      </c>
      <c r="L39" s="51"/>
      <c r="M39" s="16">
        <v>593094</v>
      </c>
      <c r="N39" s="16">
        <v>492056</v>
      </c>
      <c r="O39" s="16">
        <v>484148</v>
      </c>
      <c r="P39" s="16">
        <v>455349</v>
      </c>
      <c r="Q39" s="16">
        <f t="shared" si="3"/>
        <v>531424</v>
      </c>
    </row>
    <row r="40" spans="2:17" ht="18" customHeight="1">
      <c r="B40" s="39" t="s">
        <v>8</v>
      </c>
      <c r="H40" s="41" t="s">
        <v>41</v>
      </c>
      <c r="I40" s="41"/>
      <c r="K40" s="63" t="s">
        <v>28</v>
      </c>
      <c r="L40" s="51"/>
      <c r="M40" s="16">
        <v>562587</v>
      </c>
      <c r="N40" s="16">
        <v>598328</v>
      </c>
      <c r="O40" s="16">
        <v>612353</v>
      </c>
      <c r="P40" s="16">
        <v>591650</v>
      </c>
      <c r="Q40" s="16">
        <f t="shared" si="3"/>
        <v>550568</v>
      </c>
    </row>
    <row r="41" spans="2:17" ht="18" customHeight="1">
      <c r="B41" s="42" t="s">
        <v>22</v>
      </c>
      <c r="C41" s="43"/>
      <c r="D41" s="43"/>
      <c r="E41" s="44">
        <f>F41-1</f>
        <v>22</v>
      </c>
      <c r="F41" s="44">
        <f>G41-1</f>
        <v>23</v>
      </c>
      <c r="G41" s="5">
        <f>H41-1</f>
        <v>24</v>
      </c>
      <c r="H41" s="5">
        <f>I41-1</f>
        <v>25</v>
      </c>
      <c r="I41" s="5">
        <f>G6</f>
        <v>26</v>
      </c>
      <c r="K41" s="69"/>
      <c r="L41" s="69"/>
      <c r="M41" s="4"/>
      <c r="N41" s="4"/>
      <c r="O41" s="4"/>
      <c r="P41" s="4"/>
      <c r="Q41" s="4"/>
    </row>
    <row r="42" spans="2:17" ht="18" customHeight="1">
      <c r="B42" s="45" t="s">
        <v>21</v>
      </c>
      <c r="C42" s="45"/>
      <c r="D42" s="42"/>
      <c r="E42" s="16">
        <f>SUM(E43)</f>
        <v>319822645</v>
      </c>
      <c r="F42" s="16">
        <f>SUM(F43)</f>
        <v>307214654</v>
      </c>
      <c r="G42" s="16">
        <f>SUM(G43)</f>
        <v>303357804</v>
      </c>
      <c r="H42" s="16">
        <f>SUM(H43)</f>
        <v>297282265</v>
      </c>
      <c r="I42" s="16">
        <f>H26</f>
        <v>312603297.53900003</v>
      </c>
      <c r="K42" s="89" t="s">
        <v>10</v>
      </c>
      <c r="L42" s="89"/>
      <c r="P42" s="41" t="s">
        <v>42</v>
      </c>
      <c r="Q42" s="41"/>
    </row>
    <row r="43" spans="2:17" ht="18" customHeight="1">
      <c r="B43" s="49" t="s">
        <v>17</v>
      </c>
      <c r="C43" s="50" t="s">
        <v>12</v>
      </c>
      <c r="D43" s="51"/>
      <c r="E43" s="24">
        <f>SUM(E44:E48)</f>
        <v>319822645</v>
      </c>
      <c r="F43" s="24">
        <f>SUM(F44:F48)</f>
        <v>307214654</v>
      </c>
      <c r="G43" s="24">
        <f>SUM(G44:G48)</f>
        <v>303357804</v>
      </c>
      <c r="H43" s="24">
        <f>SUM(H44:H48)</f>
        <v>297282265</v>
      </c>
      <c r="I43" s="24">
        <f>SUM(I44:I48)</f>
        <v>312603297.53900003</v>
      </c>
      <c r="J43" s="78"/>
      <c r="K43" s="69" t="s">
        <v>37</v>
      </c>
      <c r="L43" s="70"/>
      <c r="M43" s="23">
        <v>100</v>
      </c>
      <c r="N43" s="23">
        <v>100</v>
      </c>
      <c r="O43" s="23">
        <v>100</v>
      </c>
      <c r="P43" s="23">
        <v>100</v>
      </c>
      <c r="Q43" s="23">
        <f>SUM(Q44:Q51)</f>
        <v>100.00000000000001</v>
      </c>
    </row>
    <row r="44" spans="2:17" ht="18" customHeight="1">
      <c r="B44" s="52"/>
      <c r="C44" s="53" t="s">
        <v>20</v>
      </c>
      <c r="D44" s="54"/>
      <c r="E44" s="12">
        <v>43789087</v>
      </c>
      <c r="F44" s="12">
        <v>38412542</v>
      </c>
      <c r="G44" s="12">
        <v>35746282</v>
      </c>
      <c r="H44" s="12">
        <v>36289355</v>
      </c>
      <c r="I44" s="12">
        <v>35627732</v>
      </c>
      <c r="J44" s="78"/>
      <c r="K44" s="61" t="s">
        <v>29</v>
      </c>
      <c r="L44" s="54"/>
      <c r="M44" s="13">
        <f aca="true" t="shared" si="4" ref="M44:P51">M33/M$32*100</f>
        <v>1.7820852466405408</v>
      </c>
      <c r="N44" s="13">
        <f t="shared" si="4"/>
        <v>1.8837895643550255</v>
      </c>
      <c r="O44" s="13">
        <f t="shared" si="4"/>
        <v>1.4264009579773145</v>
      </c>
      <c r="P44" s="13">
        <f t="shared" si="4"/>
        <v>1.253378055795662</v>
      </c>
      <c r="Q44" s="13">
        <f>Q33/Q32*100</f>
        <v>1.329781857318365</v>
      </c>
    </row>
    <row r="45" spans="2:17" ht="18" customHeight="1">
      <c r="B45" s="52"/>
      <c r="C45" s="50" t="s">
        <v>19</v>
      </c>
      <c r="D45" s="51"/>
      <c r="E45" s="14">
        <v>164231408</v>
      </c>
      <c r="F45" s="14">
        <v>160173500</v>
      </c>
      <c r="G45" s="14">
        <v>161128602</v>
      </c>
      <c r="H45" s="14">
        <v>156711716</v>
      </c>
      <c r="I45" s="14">
        <v>160478275.539</v>
      </c>
      <c r="J45" s="78"/>
      <c r="K45" s="63" t="s">
        <v>30</v>
      </c>
      <c r="L45" s="51"/>
      <c r="M45" s="15">
        <f t="shared" si="4"/>
        <v>44.975579700561994</v>
      </c>
      <c r="N45" s="15">
        <f t="shared" si="4"/>
        <v>45.30243807875513</v>
      </c>
      <c r="O45" s="15">
        <f t="shared" si="4"/>
        <v>44.10322023344174</v>
      </c>
      <c r="P45" s="15">
        <f t="shared" si="4"/>
        <v>43.742591525393706</v>
      </c>
      <c r="Q45" s="15">
        <f>Q34/Q32*100</f>
        <v>43.14910601445436</v>
      </c>
    </row>
    <row r="46" spans="2:17" ht="18" customHeight="1">
      <c r="B46" s="52"/>
      <c r="C46" s="50" t="s">
        <v>39</v>
      </c>
      <c r="D46" s="51"/>
      <c r="E46" s="14">
        <v>98736701</v>
      </c>
      <c r="F46" s="14">
        <v>97120003</v>
      </c>
      <c r="G46" s="14">
        <v>92675256</v>
      </c>
      <c r="H46" s="14">
        <v>90325538</v>
      </c>
      <c r="I46" s="14">
        <v>97308421</v>
      </c>
      <c r="J46" s="78"/>
      <c r="K46" s="63" t="s">
        <v>31</v>
      </c>
      <c r="L46" s="51"/>
      <c r="M46" s="15">
        <f t="shared" si="4"/>
        <v>24.795223622061307</v>
      </c>
      <c r="N46" s="15">
        <f t="shared" si="4"/>
        <v>25.062159262348743</v>
      </c>
      <c r="O46" s="15">
        <f t="shared" si="4"/>
        <v>25.72322689383102</v>
      </c>
      <c r="P46" s="15">
        <f t="shared" si="4"/>
        <v>25.028831851939437</v>
      </c>
      <c r="Q46" s="15">
        <f>Q35/Q32*100</f>
        <v>24.08405147660806</v>
      </c>
    </row>
    <row r="47" spans="2:17" ht="18" customHeight="1">
      <c r="B47" s="52"/>
      <c r="C47" s="50" t="s">
        <v>18</v>
      </c>
      <c r="D47" s="51"/>
      <c r="E47" s="14">
        <v>12979591</v>
      </c>
      <c r="F47" s="14">
        <v>11481300</v>
      </c>
      <c r="G47" s="14">
        <v>13755700</v>
      </c>
      <c r="H47" s="14">
        <v>13914200</v>
      </c>
      <c r="I47" s="14">
        <v>18951106</v>
      </c>
      <c r="J47" s="78"/>
      <c r="K47" s="63" t="s">
        <v>44</v>
      </c>
      <c r="L47" s="51"/>
      <c r="M47" s="15">
        <f t="shared" si="4"/>
        <v>8.988097695802091</v>
      </c>
      <c r="N47" s="15">
        <f t="shared" si="4"/>
        <v>8.112008900801866</v>
      </c>
      <c r="O47" s="15">
        <f t="shared" si="4"/>
        <v>7.967797529372122</v>
      </c>
      <c r="P47" s="15">
        <f t="shared" si="4"/>
        <v>8.155673436728431</v>
      </c>
      <c r="Q47" s="15">
        <f>Q36/Q32*100</f>
        <v>8.212846124687696</v>
      </c>
    </row>
    <row r="48" spans="2:17" ht="18" customHeight="1">
      <c r="B48" s="65"/>
      <c r="C48" s="66" t="s">
        <v>13</v>
      </c>
      <c r="D48" s="67"/>
      <c r="E48" s="20">
        <v>85858</v>
      </c>
      <c r="F48" s="20">
        <v>27309</v>
      </c>
      <c r="G48" s="20">
        <v>51964</v>
      </c>
      <c r="H48" s="20">
        <v>41456</v>
      </c>
      <c r="I48" s="20">
        <v>237763</v>
      </c>
      <c r="J48" s="78"/>
      <c r="K48" s="63" t="s">
        <v>3</v>
      </c>
      <c r="L48" s="51"/>
      <c r="M48" s="15">
        <f t="shared" si="4"/>
        <v>17.780313253422182</v>
      </c>
      <c r="N48" s="15">
        <f t="shared" si="4"/>
        <v>18.06224618202349</v>
      </c>
      <c r="O48" s="15">
        <f t="shared" si="4"/>
        <v>19.129673820117667</v>
      </c>
      <c r="P48" s="15">
        <f t="shared" si="4"/>
        <v>20.23310074822322</v>
      </c>
      <c r="Q48" s="15">
        <f>Q37/Q32*100</f>
        <v>20.7801985495127</v>
      </c>
    </row>
    <row r="49" spans="2:17" ht="18" customHeight="1">
      <c r="B49" s="93"/>
      <c r="C49" s="94"/>
      <c r="D49" s="94"/>
      <c r="E49" s="94"/>
      <c r="F49" s="94"/>
      <c r="G49" s="94"/>
      <c r="H49" s="94"/>
      <c r="I49" s="94"/>
      <c r="J49" s="78"/>
      <c r="K49" s="63" t="s">
        <v>4</v>
      </c>
      <c r="L49" s="51"/>
      <c r="M49" s="15">
        <f t="shared" si="4"/>
        <v>1.265025042236699</v>
      </c>
      <c r="N49" s="15">
        <f t="shared" si="4"/>
        <v>1.169947864149544</v>
      </c>
      <c r="O49" s="15">
        <f t="shared" si="4"/>
        <v>1.234805797771403</v>
      </c>
      <c r="P49" s="15">
        <f t="shared" si="4"/>
        <v>1.1819244452506978</v>
      </c>
      <c r="Q49" s="15">
        <f>Q38/Q32*100</f>
        <v>2.0466667891040036</v>
      </c>
    </row>
    <row r="50" spans="2:17" ht="18" customHeight="1">
      <c r="B50" s="93"/>
      <c r="C50" s="63"/>
      <c r="D50" s="63"/>
      <c r="E50" s="80"/>
      <c r="F50" s="80"/>
      <c r="G50" s="80"/>
      <c r="H50" s="80"/>
      <c r="I50" s="95"/>
      <c r="J50" s="78"/>
      <c r="K50" s="63" t="s">
        <v>5</v>
      </c>
      <c r="L50" s="51"/>
      <c r="M50" s="15">
        <f t="shared" si="4"/>
        <v>0.21229770237762408</v>
      </c>
      <c r="N50" s="15">
        <f t="shared" si="4"/>
        <v>0.18385138407279966</v>
      </c>
      <c r="O50" s="15">
        <f t="shared" si="4"/>
        <v>0.18318340697375812</v>
      </c>
      <c r="P50" s="15">
        <f t="shared" si="4"/>
        <v>0.17592055165499065</v>
      </c>
      <c r="Q50" s="15">
        <f>Q39/Q32*100</f>
        <v>0.1951593866230202</v>
      </c>
    </row>
    <row r="51" spans="2:17" ht="18" customHeight="1">
      <c r="B51" s="93"/>
      <c r="C51" s="63"/>
      <c r="D51" s="63"/>
      <c r="E51" s="80"/>
      <c r="F51" s="80"/>
      <c r="G51" s="80"/>
      <c r="H51" s="80"/>
      <c r="I51" s="95"/>
      <c r="J51" s="78"/>
      <c r="K51" s="83" t="s">
        <v>28</v>
      </c>
      <c r="L51" s="67"/>
      <c r="M51" s="21">
        <f t="shared" si="4"/>
        <v>0.20137773689755822</v>
      </c>
      <c r="N51" s="21">
        <f t="shared" si="4"/>
        <v>0.2235587634934033</v>
      </c>
      <c r="O51" s="21">
        <f t="shared" si="4"/>
        <v>0.23169136051497002</v>
      </c>
      <c r="P51" s="21">
        <f t="shared" si="4"/>
        <v>0.22857938501385802</v>
      </c>
      <c r="Q51" s="21">
        <f>Q40/Q32*100</f>
        <v>0.20218980169179976</v>
      </c>
    </row>
    <row r="52" spans="10:17" ht="18" customHeight="1">
      <c r="J52" s="78"/>
      <c r="K52" s="69"/>
      <c r="L52" s="69"/>
      <c r="M52" s="4"/>
      <c r="N52" s="4"/>
      <c r="O52" s="4"/>
      <c r="P52" s="4"/>
      <c r="Q52" s="4"/>
    </row>
    <row r="53" ht="18" customHeight="1"/>
  </sheetData>
  <sheetProtection/>
  <mergeCells count="90">
    <mergeCell ref="K31:L31"/>
    <mergeCell ref="L8:M8"/>
    <mergeCell ref="L9:M9"/>
    <mergeCell ref="H31:I31"/>
    <mergeCell ref="H36:I36"/>
    <mergeCell ref="L10:M10"/>
    <mergeCell ref="L11:M11"/>
    <mergeCell ref="L12:M12"/>
    <mergeCell ref="K23:L23"/>
    <mergeCell ref="K24:L24"/>
    <mergeCell ref="K4:M4"/>
    <mergeCell ref="K17:L17"/>
    <mergeCell ref="K18:L18"/>
    <mergeCell ref="K19:L19"/>
    <mergeCell ref="K5:M5"/>
    <mergeCell ref="K6:K11"/>
    <mergeCell ref="L6:M6"/>
    <mergeCell ref="L7:M7"/>
    <mergeCell ref="K20:L20"/>
    <mergeCell ref="K38:L38"/>
    <mergeCell ref="K39:L39"/>
    <mergeCell ref="K25:L25"/>
    <mergeCell ref="K26:L26"/>
    <mergeCell ref="K34:L34"/>
    <mergeCell ref="K35:L35"/>
    <mergeCell ref="K36:L36"/>
    <mergeCell ref="K37:L37"/>
    <mergeCell ref="K32:L32"/>
    <mergeCell ref="K33:L33"/>
    <mergeCell ref="K51:L51"/>
    <mergeCell ref="K52:L52"/>
    <mergeCell ref="K45:L45"/>
    <mergeCell ref="K46:L46"/>
    <mergeCell ref="K47:L47"/>
    <mergeCell ref="K48:L48"/>
    <mergeCell ref="B2:I2"/>
    <mergeCell ref="E6:F6"/>
    <mergeCell ref="G6:I6"/>
    <mergeCell ref="B6:D7"/>
    <mergeCell ref="K49:L49"/>
    <mergeCell ref="K50:L50"/>
    <mergeCell ref="K43:L43"/>
    <mergeCell ref="K44:L44"/>
    <mergeCell ref="K40:L40"/>
    <mergeCell ref="K41:L41"/>
    <mergeCell ref="C9:D9"/>
    <mergeCell ref="C18:D18"/>
    <mergeCell ref="C19:D19"/>
    <mergeCell ref="B10:C10"/>
    <mergeCell ref="B11:C11"/>
    <mergeCell ref="B12:C12"/>
    <mergeCell ref="B13:C13"/>
    <mergeCell ref="B14:C14"/>
    <mergeCell ref="B15:C15"/>
    <mergeCell ref="B49:B51"/>
    <mergeCell ref="C43:D43"/>
    <mergeCell ref="C50:D50"/>
    <mergeCell ref="C51:D51"/>
    <mergeCell ref="B43:B48"/>
    <mergeCell ref="C45:D45"/>
    <mergeCell ref="C46:D46"/>
    <mergeCell ref="C48:D48"/>
    <mergeCell ref="C47:D47"/>
    <mergeCell ref="C49:I49"/>
    <mergeCell ref="B42:D42"/>
    <mergeCell ref="C44:D44"/>
    <mergeCell ref="B41:D41"/>
    <mergeCell ref="B35:C35"/>
    <mergeCell ref="B34:C34"/>
    <mergeCell ref="B33:C33"/>
    <mergeCell ref="Q3:R3"/>
    <mergeCell ref="P15:Q15"/>
    <mergeCell ref="P22:Q22"/>
    <mergeCell ref="P30:Q30"/>
    <mergeCell ref="K42:L42"/>
    <mergeCell ref="B16:C16"/>
    <mergeCell ref="B17:C17"/>
    <mergeCell ref="B8:D8"/>
    <mergeCell ref="B25:C25"/>
    <mergeCell ref="K16:L16"/>
    <mergeCell ref="K30:L30"/>
    <mergeCell ref="B32:C32"/>
    <mergeCell ref="P42:Q42"/>
    <mergeCell ref="F24:I24"/>
    <mergeCell ref="H40:I40"/>
    <mergeCell ref="B29:C29"/>
    <mergeCell ref="B38:C38"/>
    <mergeCell ref="B26:C26"/>
    <mergeCell ref="B27:C27"/>
    <mergeCell ref="B28:C28"/>
  </mergeCells>
  <printOptions horizontalCentered="1"/>
  <pageMargins left="0.3937007874015748" right="0.3937007874015748" top="0.984251968503937" bottom="0.3937007874015748" header="0.5905511811023623" footer="0"/>
  <pageSetup fitToHeight="1" fitToWidth="1" horizontalDpi="300" verticalDpi="300" orientation="landscape" paperSize="9" scale="60" r:id="rId1"/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2017-04-23T05:48:42Z</cp:lastPrinted>
  <dcterms:created xsi:type="dcterms:W3CDTF">2003-02-13T01:21:57Z</dcterms:created>
  <dcterms:modified xsi:type="dcterms:W3CDTF">2017-12-12T04:20:29Z</dcterms:modified>
  <cp:category/>
  <cp:version/>
  <cp:contentType/>
  <cp:contentStatus/>
</cp:coreProperties>
</file>