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教育委員会\各課専用\保健体育課\HP資料\HP移行\健康安全\学校給食\様式等\"/>
    </mc:Choice>
  </mc:AlternateContent>
  <xr:revisionPtr revIDLastSave="0" documentId="13_ncr:1_{BD497BCB-EC6B-4E48-8C87-8071049AD186}" xr6:coauthVersionLast="36" xr6:coauthVersionMax="36" xr10:uidLastSave="{00000000-0000-0000-0000-000000000000}"/>
  <bookViews>
    <workbookView xWindow="0" yWindow="0" windowWidth="13815" windowHeight="7425" xr2:uid="{28641DD2-CFA2-4C1C-B0D1-F1623BE5741B}"/>
  </bookViews>
  <sheets>
    <sheet name="体格の評価" sheetId="1" r:id="rId1"/>
    <sheet name="（※削除しない）身長別標準体重を求める係数" sheetId="2" r:id="rId2"/>
  </sheets>
  <definedNames>
    <definedName name="_EER１">体格の評価!$U$32:$U$65535</definedName>
    <definedName name="_xlnm.Print_Area" localSheetId="0">体格の評価!$A$1:$W$58</definedName>
    <definedName name="再評価１">体格の評価!$V$32:$V$65535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7" i="1"/>
  <c r="G8" i="1" l="1"/>
  <c r="R8" i="1" s="1"/>
  <c r="G9" i="1"/>
  <c r="R9" i="1" s="1"/>
  <c r="G10" i="1"/>
  <c r="R10" i="1" s="1"/>
  <c r="G11" i="1"/>
  <c r="R11" i="1" s="1"/>
  <c r="G12" i="1"/>
  <c r="R12" i="1" s="1"/>
  <c r="G13" i="1"/>
  <c r="R13" i="1" s="1"/>
  <c r="G14" i="1"/>
  <c r="R14" i="1" s="1"/>
  <c r="G15" i="1"/>
  <c r="R15" i="1" s="1"/>
  <c r="G16" i="1"/>
  <c r="R16" i="1" s="1"/>
  <c r="G17" i="1"/>
  <c r="R17" i="1" s="1"/>
  <c r="G18" i="1"/>
  <c r="R18" i="1" s="1"/>
  <c r="G19" i="1"/>
  <c r="R19" i="1" s="1"/>
  <c r="G20" i="1"/>
  <c r="R20" i="1" s="1"/>
  <c r="G21" i="1"/>
  <c r="R21" i="1" s="1"/>
  <c r="G22" i="1"/>
  <c r="R22" i="1" s="1"/>
  <c r="G23" i="1"/>
  <c r="R23" i="1" s="1"/>
  <c r="G24" i="1"/>
  <c r="R24" i="1" s="1"/>
  <c r="G25" i="1"/>
  <c r="R25" i="1" s="1"/>
  <c r="G26" i="1"/>
  <c r="R26" i="1" s="1"/>
  <c r="G27" i="1"/>
  <c r="R27" i="1" s="1"/>
  <c r="G28" i="1"/>
  <c r="R28" i="1" s="1"/>
  <c r="G29" i="1"/>
  <c r="R29" i="1" s="1"/>
  <c r="G30" i="1"/>
  <c r="R30" i="1" s="1"/>
  <c r="G31" i="1"/>
  <c r="R31" i="1" s="1"/>
  <c r="G32" i="1"/>
  <c r="R32" i="1" s="1"/>
  <c r="G33" i="1"/>
  <c r="R33" i="1" s="1"/>
  <c r="G34" i="1"/>
  <c r="R34" i="1" s="1"/>
  <c r="G35" i="1"/>
  <c r="R35" i="1" s="1"/>
  <c r="G36" i="1"/>
  <c r="R36" i="1" s="1"/>
  <c r="G37" i="1"/>
  <c r="R37" i="1" s="1"/>
  <c r="G38" i="1"/>
  <c r="G39" i="1"/>
  <c r="R39" i="1" s="1"/>
  <c r="G40" i="1"/>
  <c r="R40" i="1" s="1"/>
  <c r="G41" i="1"/>
  <c r="R41" i="1" s="1"/>
  <c r="G42" i="1"/>
  <c r="R42" i="1" s="1"/>
  <c r="G43" i="1"/>
  <c r="R43" i="1" s="1"/>
  <c r="G44" i="1"/>
  <c r="R44" i="1" s="1"/>
  <c r="G45" i="1"/>
  <c r="R45" i="1" s="1"/>
  <c r="G46" i="1"/>
  <c r="R46" i="1" s="1"/>
  <c r="G7" i="1"/>
  <c r="R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I30" i="1" s="1"/>
  <c r="H31" i="1"/>
  <c r="H32" i="1"/>
  <c r="H33" i="1"/>
  <c r="H34" i="1"/>
  <c r="H35" i="1"/>
  <c r="I35" i="1" s="1"/>
  <c r="H36" i="1"/>
  <c r="H37" i="1"/>
  <c r="H38" i="1"/>
  <c r="H39" i="1"/>
  <c r="H40" i="1"/>
  <c r="H41" i="1"/>
  <c r="H42" i="1"/>
  <c r="H43" i="1"/>
  <c r="I43" i="1" s="1"/>
  <c r="H44" i="1"/>
  <c r="I44" i="1" s="1"/>
  <c r="H45" i="1"/>
  <c r="H46" i="1"/>
  <c r="H7" i="1"/>
  <c r="I28" i="1" l="1"/>
  <c r="J28" i="1" s="1"/>
  <c r="I27" i="1"/>
  <c r="J27" i="1" s="1"/>
  <c r="I34" i="1"/>
  <c r="I42" i="1"/>
  <c r="I33" i="1"/>
  <c r="K33" i="1" s="1"/>
  <c r="I41" i="1"/>
  <c r="K41" i="1" s="1"/>
  <c r="I36" i="1"/>
  <c r="P36" i="1" s="1"/>
  <c r="I32" i="1"/>
  <c r="P32" i="1" s="1"/>
  <c r="I40" i="1"/>
  <c r="I29" i="1"/>
  <c r="J29" i="1" s="1"/>
  <c r="I37" i="1"/>
  <c r="K37" i="1" s="1"/>
  <c r="I45" i="1"/>
  <c r="K45" i="1" s="1"/>
  <c r="S35" i="1"/>
  <c r="P35" i="1"/>
  <c r="K35" i="1"/>
  <c r="J35" i="1"/>
  <c r="P28" i="1"/>
  <c r="K28" i="1"/>
  <c r="S34" i="1"/>
  <c r="P34" i="1"/>
  <c r="K34" i="1"/>
  <c r="J34" i="1"/>
  <c r="O34" i="1" s="1"/>
  <c r="I38" i="1"/>
  <c r="R38" i="1"/>
  <c r="S42" i="1"/>
  <c r="P42" i="1"/>
  <c r="K42" i="1"/>
  <c r="J42" i="1"/>
  <c r="S43" i="1"/>
  <c r="P43" i="1"/>
  <c r="K43" i="1"/>
  <c r="J43" i="1"/>
  <c r="P41" i="1"/>
  <c r="J30" i="1"/>
  <c r="K30" i="1"/>
  <c r="S30" i="1"/>
  <c r="P30" i="1"/>
  <c r="J40" i="1"/>
  <c r="K40" i="1"/>
  <c r="S40" i="1"/>
  <c r="P40" i="1"/>
  <c r="K44" i="1"/>
  <c r="S44" i="1"/>
  <c r="P44" i="1"/>
  <c r="J44" i="1"/>
  <c r="P27" i="1"/>
  <c r="K27" i="1"/>
  <c r="J36" i="1"/>
  <c r="K36" i="1"/>
  <c r="S36" i="1"/>
  <c r="I46" i="1"/>
  <c r="I26" i="1"/>
  <c r="I39" i="1"/>
  <c r="I31" i="1"/>
  <c r="S27" i="1" l="1"/>
  <c r="S28" i="1"/>
  <c r="P29" i="1"/>
  <c r="S29" i="1"/>
  <c r="K29" i="1"/>
  <c r="O29" i="1" s="1"/>
  <c r="J37" i="1"/>
  <c r="P37" i="1"/>
  <c r="S37" i="1"/>
  <c r="P33" i="1"/>
  <c r="S33" i="1"/>
  <c r="S32" i="1"/>
  <c r="S41" i="1"/>
  <c r="J32" i="1"/>
  <c r="J33" i="1"/>
  <c r="O33" i="1" s="1"/>
  <c r="J41" i="1"/>
  <c r="O41" i="1" s="1"/>
  <c r="N41" i="1" s="1"/>
  <c r="M41" i="1" s="1"/>
  <c r="K32" i="1"/>
  <c r="O43" i="1"/>
  <c r="N43" i="1" s="1"/>
  <c r="M43" i="1" s="1"/>
  <c r="O42" i="1"/>
  <c r="Q42" i="1" s="1"/>
  <c r="T42" i="1" s="1"/>
  <c r="U42" i="1" s="1"/>
  <c r="O35" i="1"/>
  <c r="N35" i="1" s="1"/>
  <c r="M35" i="1" s="1"/>
  <c r="O37" i="1"/>
  <c r="J45" i="1"/>
  <c r="O45" i="1" s="1"/>
  <c r="N45" i="1" s="1"/>
  <c r="M45" i="1" s="1"/>
  <c r="P45" i="1"/>
  <c r="S45" i="1"/>
  <c r="O44" i="1"/>
  <c r="Q44" i="1" s="1"/>
  <c r="T44" i="1" s="1"/>
  <c r="U44" i="1" s="1"/>
  <c r="O28" i="1"/>
  <c r="Q28" i="1" s="1"/>
  <c r="O27" i="1"/>
  <c r="N27" i="1" s="1"/>
  <c r="M27" i="1" s="1"/>
  <c r="Q34" i="1"/>
  <c r="T34" i="1" s="1"/>
  <c r="U34" i="1" s="1"/>
  <c r="N34" i="1"/>
  <c r="M34" i="1" s="1"/>
  <c r="O36" i="1"/>
  <c r="O30" i="1"/>
  <c r="K31" i="1"/>
  <c r="J31" i="1"/>
  <c r="S31" i="1"/>
  <c r="P31" i="1"/>
  <c r="K39" i="1"/>
  <c r="J39" i="1"/>
  <c r="S39" i="1"/>
  <c r="P39" i="1"/>
  <c r="S46" i="1"/>
  <c r="P46" i="1"/>
  <c r="K46" i="1"/>
  <c r="J46" i="1"/>
  <c r="O40" i="1"/>
  <c r="S26" i="1"/>
  <c r="P26" i="1"/>
  <c r="K26" i="1"/>
  <c r="J26" i="1"/>
  <c r="Q43" i="1"/>
  <c r="T43" i="1" s="1"/>
  <c r="U43" i="1" s="1"/>
  <c r="K38" i="1"/>
  <c r="S38" i="1"/>
  <c r="P38" i="1"/>
  <c r="J3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T28" i="1" l="1"/>
  <c r="U28" i="1" s="1"/>
  <c r="Q37" i="1"/>
  <c r="T37" i="1" s="1"/>
  <c r="U37" i="1" s="1"/>
  <c r="Q33" i="1"/>
  <c r="T33" i="1" s="1"/>
  <c r="U33" i="1" s="1"/>
  <c r="N44" i="1"/>
  <c r="M44" i="1" s="1"/>
  <c r="N42" i="1"/>
  <c r="M42" i="1" s="1"/>
  <c r="O32" i="1"/>
  <c r="Q32" i="1" s="1"/>
  <c r="T32" i="1" s="1"/>
  <c r="U32" i="1" s="1"/>
  <c r="O39" i="1"/>
  <c r="N33" i="1"/>
  <c r="M33" i="1" s="1"/>
  <c r="Q35" i="1"/>
  <c r="T35" i="1" s="1"/>
  <c r="U35" i="1" s="1"/>
  <c r="O31" i="1"/>
  <c r="Q31" i="1" s="1"/>
  <c r="T31" i="1" s="1"/>
  <c r="U31" i="1" s="1"/>
  <c r="N28" i="1"/>
  <c r="M28" i="1" s="1"/>
  <c r="N37" i="1"/>
  <c r="M37" i="1" s="1"/>
  <c r="O26" i="1"/>
  <c r="N26" i="1" s="1"/>
  <c r="M26" i="1" s="1"/>
  <c r="Q41" i="1"/>
  <c r="T41" i="1" s="1"/>
  <c r="U41" i="1" s="1"/>
  <c r="O46" i="1"/>
  <c r="N46" i="1" s="1"/>
  <c r="M46" i="1" s="1"/>
  <c r="Q27" i="1"/>
  <c r="T27" i="1" s="1"/>
  <c r="U27" i="1" s="1"/>
  <c r="Q45" i="1"/>
  <c r="T45" i="1" s="1"/>
  <c r="U45" i="1" s="1"/>
  <c r="K21" i="1"/>
  <c r="S21" i="1"/>
  <c r="P21" i="1"/>
  <c r="J21" i="1"/>
  <c r="K17" i="1"/>
  <c r="J17" i="1"/>
  <c r="S17" i="1"/>
  <c r="P17" i="1"/>
  <c r="K9" i="1"/>
  <c r="J9" i="1"/>
  <c r="S9" i="1"/>
  <c r="P9" i="1"/>
  <c r="S19" i="1"/>
  <c r="P19" i="1"/>
  <c r="K19" i="1"/>
  <c r="J19" i="1"/>
  <c r="S11" i="1"/>
  <c r="P11" i="1"/>
  <c r="K11" i="1"/>
  <c r="J11" i="1"/>
  <c r="K25" i="1"/>
  <c r="J25" i="1"/>
  <c r="S25" i="1"/>
  <c r="P25" i="1"/>
  <c r="J24" i="1"/>
  <c r="K24" i="1"/>
  <c r="S24" i="1"/>
  <c r="P24" i="1"/>
  <c r="K16" i="1"/>
  <c r="J16" i="1"/>
  <c r="S16" i="1"/>
  <c r="P16" i="1"/>
  <c r="K8" i="1"/>
  <c r="J8" i="1"/>
  <c r="S8" i="1"/>
  <c r="P8" i="1"/>
  <c r="K23" i="1"/>
  <c r="J23" i="1"/>
  <c r="S23" i="1"/>
  <c r="P23" i="1"/>
  <c r="K15" i="1"/>
  <c r="J15" i="1"/>
  <c r="S15" i="1"/>
  <c r="P15" i="1"/>
  <c r="O38" i="1"/>
  <c r="J22" i="1"/>
  <c r="S22" i="1"/>
  <c r="P22" i="1"/>
  <c r="K22" i="1"/>
  <c r="S14" i="1"/>
  <c r="P14" i="1"/>
  <c r="J14" i="1"/>
  <c r="K14" i="1"/>
  <c r="N30" i="1"/>
  <c r="M30" i="1" s="1"/>
  <c r="Q30" i="1"/>
  <c r="T30" i="1" s="1"/>
  <c r="U30" i="1" s="1"/>
  <c r="N29" i="1"/>
  <c r="M29" i="1" s="1"/>
  <c r="Q29" i="1"/>
  <c r="T29" i="1" s="1"/>
  <c r="U29" i="1" s="1"/>
  <c r="Q36" i="1"/>
  <c r="T36" i="1" s="1"/>
  <c r="U36" i="1" s="1"/>
  <c r="N36" i="1"/>
  <c r="M36" i="1" s="1"/>
  <c r="S18" i="1"/>
  <c r="P18" i="1"/>
  <c r="K18" i="1"/>
  <c r="J18" i="1"/>
  <c r="S10" i="1"/>
  <c r="P10" i="1"/>
  <c r="K10" i="1"/>
  <c r="J10" i="1"/>
  <c r="N40" i="1"/>
  <c r="M40" i="1" s="1"/>
  <c r="Q40" i="1"/>
  <c r="T40" i="1" s="1"/>
  <c r="U40" i="1" s="1"/>
  <c r="S13" i="1"/>
  <c r="P13" i="1"/>
  <c r="J13" i="1"/>
  <c r="K13" i="1"/>
  <c r="S20" i="1"/>
  <c r="P20" i="1"/>
  <c r="J20" i="1"/>
  <c r="K20" i="1"/>
  <c r="S12" i="1"/>
  <c r="P12" i="1"/>
  <c r="K12" i="1"/>
  <c r="J12" i="1"/>
  <c r="N39" i="1"/>
  <c r="M39" i="1" s="1"/>
  <c r="Q39" i="1"/>
  <c r="T39" i="1" s="1"/>
  <c r="U39" i="1" s="1"/>
  <c r="N31" i="1"/>
  <c r="M31" i="1" s="1"/>
  <c r="I7" i="1"/>
  <c r="N32" i="1" l="1"/>
  <c r="M32" i="1" s="1"/>
  <c r="Q46" i="1"/>
  <c r="T46" i="1" s="1"/>
  <c r="U46" i="1" s="1"/>
  <c r="Q26" i="1"/>
  <c r="T26" i="1" s="1"/>
  <c r="U26" i="1" s="1"/>
  <c r="O21" i="1"/>
  <c r="Q21" i="1" s="1"/>
  <c r="T21" i="1" s="1"/>
  <c r="U21" i="1" s="1"/>
  <c r="O23" i="1"/>
  <c r="Q23" i="1" s="1"/>
  <c r="T23" i="1" s="1"/>
  <c r="U23" i="1" s="1"/>
  <c r="O14" i="1"/>
  <c r="Q14" i="1" s="1"/>
  <c r="T14" i="1" s="1"/>
  <c r="U14" i="1" s="1"/>
  <c r="O9" i="1"/>
  <c r="Q9" i="1" s="1"/>
  <c r="T9" i="1" s="1"/>
  <c r="U9" i="1" s="1"/>
  <c r="O16" i="1"/>
  <c r="Q16" i="1" s="1"/>
  <c r="T16" i="1" s="1"/>
  <c r="U16" i="1" s="1"/>
  <c r="O25" i="1"/>
  <c r="N25" i="1" s="1"/>
  <c r="M25" i="1" s="1"/>
  <c r="O17" i="1"/>
  <c r="Q17" i="1" s="1"/>
  <c r="T17" i="1" s="1"/>
  <c r="U17" i="1" s="1"/>
  <c r="O12" i="1"/>
  <c r="Q12" i="1" s="1"/>
  <c r="T12" i="1" s="1"/>
  <c r="U12" i="1" s="1"/>
  <c r="O15" i="1"/>
  <c r="Q15" i="1" s="1"/>
  <c r="T15" i="1" s="1"/>
  <c r="U15" i="1" s="1"/>
  <c r="O11" i="1"/>
  <c r="N11" i="1" s="1"/>
  <c r="M11" i="1" s="1"/>
  <c r="O22" i="1"/>
  <c r="Q22" i="1" s="1"/>
  <c r="T22" i="1" s="1"/>
  <c r="U22" i="1" s="1"/>
  <c r="O8" i="1"/>
  <c r="Q8" i="1" s="1"/>
  <c r="T8" i="1" s="1"/>
  <c r="U8" i="1" s="1"/>
  <c r="O20" i="1"/>
  <c r="O19" i="1"/>
  <c r="O10" i="1"/>
  <c r="N38" i="1"/>
  <c r="M38" i="1" s="1"/>
  <c r="Q38" i="1"/>
  <c r="T38" i="1" s="1"/>
  <c r="U38" i="1" s="1"/>
  <c r="O13" i="1"/>
  <c r="N15" i="1"/>
  <c r="M15" i="1" s="1"/>
  <c r="O18" i="1"/>
  <c r="K7" i="1"/>
  <c r="J7" i="1"/>
  <c r="S7" i="1"/>
  <c r="P7" i="1"/>
  <c r="O24" i="1"/>
  <c r="N21" i="1" l="1"/>
  <c r="M21" i="1" s="1"/>
  <c r="N23" i="1"/>
  <c r="M23" i="1" s="1"/>
  <c r="N16" i="1"/>
  <c r="M16" i="1" s="1"/>
  <c r="N9" i="1"/>
  <c r="M9" i="1" s="1"/>
  <c r="Q11" i="1"/>
  <c r="T11" i="1" s="1"/>
  <c r="U11" i="1" s="1"/>
  <c r="N14" i="1"/>
  <c r="M14" i="1" s="1"/>
  <c r="N17" i="1"/>
  <c r="M17" i="1" s="1"/>
  <c r="Q25" i="1"/>
  <c r="T25" i="1" s="1"/>
  <c r="U25" i="1" s="1"/>
  <c r="N12" i="1"/>
  <c r="M12" i="1" s="1"/>
  <c r="N22" i="1"/>
  <c r="M22" i="1" s="1"/>
  <c r="N8" i="1"/>
  <c r="M8" i="1" s="1"/>
  <c r="O7" i="1"/>
  <c r="N7" i="1" s="1"/>
  <c r="M7" i="1" s="1"/>
  <c r="Q10" i="1"/>
  <c r="T10" i="1" s="1"/>
  <c r="U10" i="1" s="1"/>
  <c r="N10" i="1"/>
  <c r="M10" i="1" s="1"/>
  <c r="Q19" i="1"/>
  <c r="T19" i="1" s="1"/>
  <c r="U19" i="1" s="1"/>
  <c r="N19" i="1"/>
  <c r="M19" i="1" s="1"/>
  <c r="N24" i="1"/>
  <c r="M24" i="1" s="1"/>
  <c r="Q24" i="1"/>
  <c r="T24" i="1" s="1"/>
  <c r="U24" i="1" s="1"/>
  <c r="Q13" i="1"/>
  <c r="T13" i="1" s="1"/>
  <c r="U13" i="1" s="1"/>
  <c r="N13" i="1"/>
  <c r="M13" i="1" s="1"/>
  <c r="Q18" i="1"/>
  <c r="T18" i="1" s="1"/>
  <c r="U18" i="1" s="1"/>
  <c r="N18" i="1"/>
  <c r="M18" i="1" s="1"/>
  <c r="Q20" i="1"/>
  <c r="T20" i="1" s="1"/>
  <c r="U20" i="1" s="1"/>
  <c r="N20" i="1"/>
  <c r="M20" i="1" s="1"/>
  <c r="Q7" i="1" l="1"/>
  <c r="T7" i="1" s="1"/>
  <c r="U7" i="1" s="1"/>
  <c r="G48" i="1" s="1"/>
  <c r="D48" i="1" l="1"/>
  <c r="N48" i="1"/>
  <c r="K48" i="1"/>
  <c r="Q48" i="1"/>
  <c r="T48" i="1"/>
  <c r="R50" i="1" l="1"/>
  <c r="T50" i="1"/>
  <c r="V17" i="1" l="1"/>
  <c r="V37" i="1"/>
  <c r="V8" i="1"/>
  <c r="V11" i="1"/>
  <c r="V38" i="1"/>
  <c r="V46" i="1"/>
  <c r="V25" i="1"/>
  <c r="V14" i="1"/>
  <c r="V27" i="1"/>
  <c r="V24" i="1"/>
  <c r="V31" i="1"/>
  <c r="V28" i="1"/>
  <c r="V34" i="1"/>
  <c r="V44" i="1"/>
  <c r="V21" i="1"/>
  <c r="V23" i="1"/>
  <c r="V32" i="1"/>
  <c r="V19" i="1"/>
  <c r="V41" i="1"/>
  <c r="V22" i="1"/>
  <c r="V36" i="1"/>
  <c r="V35" i="1"/>
  <c r="V39" i="1"/>
  <c r="V30" i="1"/>
  <c r="V45" i="1"/>
  <c r="V40" i="1"/>
  <c r="V16" i="1"/>
  <c r="V18" i="1"/>
  <c r="V10" i="1"/>
  <c r="V9" i="1"/>
  <c r="V43" i="1"/>
  <c r="V33" i="1"/>
  <c r="V7" i="1"/>
  <c r="V15" i="1"/>
  <c r="V29" i="1"/>
  <c r="V42" i="1"/>
  <c r="V12" i="1"/>
  <c r="V13" i="1"/>
  <c r="V20" i="1"/>
  <c r="V26" i="1"/>
  <c r="G50" i="1" l="1"/>
  <c r="D50" i="1"/>
  <c r="K50" i="1"/>
  <c r="N50" i="1"/>
</calcChain>
</file>

<file path=xl/sharedStrings.xml><?xml version="1.0" encoding="utf-8"?>
<sst xmlns="http://schemas.openxmlformats.org/spreadsheetml/2006/main" count="225" uniqueCount="166">
  <si>
    <t>名前</t>
    <rPh sb="0" eb="2">
      <t>ナマエ</t>
    </rPh>
    <phoneticPr fontId="1"/>
  </si>
  <si>
    <t>生年月日</t>
    <rPh sb="0" eb="4">
      <t>セイネンガッピ</t>
    </rPh>
    <phoneticPr fontId="1"/>
  </si>
  <si>
    <t>性別
1.男　2.女</t>
    <rPh sb="0" eb="2">
      <t>セイベツ</t>
    </rPh>
    <rPh sb="5" eb="6">
      <t>オトコ</t>
    </rPh>
    <rPh sb="9" eb="10">
      <t>オンナ</t>
    </rPh>
    <phoneticPr fontId="1"/>
  </si>
  <si>
    <t>A
身長
（cm）</t>
    <rPh sb="2" eb="4">
      <t>シンチョウ</t>
    </rPh>
    <phoneticPr fontId="1"/>
  </si>
  <si>
    <t>B
 体重
（kg）</t>
    <rPh sb="3" eb="5">
      <t>タイジュウ</t>
    </rPh>
    <phoneticPr fontId="1"/>
  </si>
  <si>
    <t>BMI</t>
    <phoneticPr fontId="1"/>
  </si>
  <si>
    <t>F
基礎代謝量
（kal）</t>
    <rPh sb="2" eb="4">
      <t>キソ</t>
    </rPh>
    <rPh sb="4" eb="7">
      <t>タイシャリョウ</t>
    </rPh>
    <phoneticPr fontId="1"/>
  </si>
  <si>
    <t xml:space="preserve">E
基礎代謝基準値
</t>
    <rPh sb="2" eb="4">
      <t>キソ</t>
    </rPh>
    <rPh sb="4" eb="6">
      <t>タイシャ</t>
    </rPh>
    <rPh sb="6" eb="9">
      <t>キジュンチ</t>
    </rPh>
    <phoneticPr fontId="1"/>
  </si>
  <si>
    <t>D
標準体重
（kg）</t>
    <rPh sb="2" eb="4">
      <t>ヒョウジュン</t>
    </rPh>
    <rPh sb="4" eb="6">
      <t>タイジュウ</t>
    </rPh>
    <phoneticPr fontId="1"/>
  </si>
  <si>
    <t xml:space="preserve">C
肥満度
</t>
    <rPh sb="2" eb="5">
      <t>ヒマンド</t>
    </rPh>
    <phoneticPr fontId="1"/>
  </si>
  <si>
    <t>係数a
a</t>
    <rPh sb="0" eb="2">
      <t>ケイスウ</t>
    </rPh>
    <phoneticPr fontId="1"/>
  </si>
  <si>
    <t>係数b
b</t>
    <rPh sb="0" eb="2">
      <t>ケイスウ</t>
    </rPh>
    <phoneticPr fontId="1"/>
  </si>
  <si>
    <t>G
身体活動レベル</t>
    <rPh sb="2" eb="4">
      <t>シンタイ</t>
    </rPh>
    <rPh sb="4" eb="6">
      <t>カツドウ</t>
    </rPh>
    <phoneticPr fontId="1"/>
  </si>
  <si>
    <t>H
エネルギー蓄積量</t>
    <rPh sb="7" eb="10">
      <t>チクセキリョウ</t>
    </rPh>
    <phoneticPr fontId="1"/>
  </si>
  <si>
    <t>I
推定エネルギー必要量（EER）</t>
    <rPh sb="2" eb="4">
      <t>スイテイ</t>
    </rPh>
    <rPh sb="9" eb="11">
      <t>ヒツヨウ</t>
    </rPh>
    <rPh sb="11" eb="12">
      <t>リョウ</t>
    </rPh>
    <phoneticPr fontId="1"/>
  </si>
  <si>
    <t>I×33％EER
（→度数分布表）
（kal）</t>
    <rPh sb="11" eb="13">
      <t>ドスウ</t>
    </rPh>
    <rPh sb="13" eb="16">
      <t>ブンプヒョウ</t>
    </rPh>
    <phoneticPr fontId="1"/>
  </si>
  <si>
    <t>自動計算結果</t>
    <rPh sb="0" eb="4">
      <t>ジドウケイサン</t>
    </rPh>
    <rPh sb="4" eb="6">
      <t>ケッカ</t>
    </rPh>
    <phoneticPr fontId="1"/>
  </si>
  <si>
    <t>男女</t>
    <rPh sb="0" eb="2">
      <t>ダンジョ</t>
    </rPh>
    <phoneticPr fontId="1"/>
  </si>
  <si>
    <t>年齢
（歳）
【生年月日より年齢算出】</t>
    <rPh sb="0" eb="2">
      <t>ネンレイ</t>
    </rPh>
    <rPh sb="4" eb="5">
      <t>サイ</t>
    </rPh>
    <phoneticPr fontId="1"/>
  </si>
  <si>
    <t>測定日（入力）</t>
    <rPh sb="0" eb="3">
      <t>ソクテイビ</t>
    </rPh>
    <rPh sb="4" eb="6">
      <t>ニュウリョク</t>
    </rPh>
    <phoneticPr fontId="1"/>
  </si>
  <si>
    <t>男子</t>
    <rPh sb="0" eb="2">
      <t>ダンシ</t>
    </rPh>
    <phoneticPr fontId="1"/>
  </si>
  <si>
    <t>a</t>
    <phoneticPr fontId="1"/>
  </si>
  <si>
    <t>b</t>
    <phoneticPr fontId="1"/>
  </si>
  <si>
    <t>年齢</t>
    <rPh sb="0" eb="2">
      <t>ネンレイ</t>
    </rPh>
    <phoneticPr fontId="1"/>
  </si>
  <si>
    <t>女子</t>
    <rPh sb="0" eb="2">
      <t>ジョシ</t>
    </rPh>
    <phoneticPr fontId="1"/>
  </si>
  <si>
    <t>身長別標準体重を求める係数</t>
    <rPh sb="0" eb="3">
      <t>シンチョウベツ</t>
    </rPh>
    <rPh sb="3" eb="7">
      <t>ヒョウジュンタイジュウ</t>
    </rPh>
    <rPh sb="8" eb="9">
      <t>モト</t>
    </rPh>
    <rPh sb="11" eb="13">
      <t>ケイスウ</t>
    </rPh>
    <phoneticPr fontId="1"/>
  </si>
  <si>
    <t>肥満度（％）＝｛実測体重（㎏）ー身長別標準体重（kg）｝÷身長別標準体重（kg）×100</t>
    <rPh sb="0" eb="3">
      <t>ヒマンド</t>
    </rPh>
    <rPh sb="8" eb="10">
      <t>ジッソク</t>
    </rPh>
    <rPh sb="10" eb="12">
      <t>タイジュウ</t>
    </rPh>
    <rPh sb="16" eb="19">
      <t>シンチョウベツ</t>
    </rPh>
    <rPh sb="19" eb="21">
      <t>ヒョウジュン</t>
    </rPh>
    <rPh sb="21" eb="23">
      <t>タイジュウ</t>
    </rPh>
    <rPh sb="29" eb="36">
      <t>シンチョウベツヒョウジュンタイジュウ</t>
    </rPh>
    <phoneticPr fontId="1"/>
  </si>
  <si>
    <t>身長別標準体重＝a×実測身長（㎝）ーb</t>
    <rPh sb="0" eb="7">
      <t>シンチョウベツヒョウジュンタイジュウ</t>
    </rPh>
    <rPh sb="10" eb="12">
      <t>ジッソク</t>
    </rPh>
    <rPh sb="12" eb="14">
      <t>シンチョウ</t>
    </rPh>
    <phoneticPr fontId="1"/>
  </si>
  <si>
    <t>【肥満度の判定区分】</t>
    <rPh sb="1" eb="4">
      <t>ヒマンド</t>
    </rPh>
    <rPh sb="5" eb="7">
      <t>ハンテイ</t>
    </rPh>
    <rPh sb="7" eb="9">
      <t>クブン</t>
    </rPh>
    <phoneticPr fontId="1"/>
  </si>
  <si>
    <t>5男</t>
    <rPh sb="1" eb="2">
      <t>ダン</t>
    </rPh>
    <phoneticPr fontId="1"/>
  </si>
  <si>
    <t>6男</t>
    <rPh sb="1" eb="2">
      <t>ダン</t>
    </rPh>
    <phoneticPr fontId="1"/>
  </si>
  <si>
    <t>7男</t>
    <rPh sb="1" eb="2">
      <t>ダン</t>
    </rPh>
    <phoneticPr fontId="1"/>
  </si>
  <si>
    <t>8男</t>
    <rPh sb="1" eb="2">
      <t>ダン</t>
    </rPh>
    <phoneticPr fontId="1"/>
  </si>
  <si>
    <t>9男</t>
    <rPh sb="1" eb="2">
      <t>ダン</t>
    </rPh>
    <phoneticPr fontId="1"/>
  </si>
  <si>
    <t>10男</t>
    <rPh sb="2" eb="3">
      <t>ダン</t>
    </rPh>
    <phoneticPr fontId="1"/>
  </si>
  <si>
    <t>11男</t>
    <rPh sb="2" eb="3">
      <t>ダン</t>
    </rPh>
    <phoneticPr fontId="1"/>
  </si>
  <si>
    <t>12男</t>
    <rPh sb="2" eb="3">
      <t>ダン</t>
    </rPh>
    <phoneticPr fontId="1"/>
  </si>
  <si>
    <t>13男</t>
    <rPh sb="2" eb="3">
      <t>ダン</t>
    </rPh>
    <phoneticPr fontId="1"/>
  </si>
  <si>
    <t>14男</t>
    <rPh sb="2" eb="3">
      <t>ダン</t>
    </rPh>
    <phoneticPr fontId="1"/>
  </si>
  <si>
    <t>15男</t>
    <rPh sb="2" eb="3">
      <t>ダン</t>
    </rPh>
    <phoneticPr fontId="1"/>
  </si>
  <si>
    <t>16男</t>
    <rPh sb="2" eb="3">
      <t>ダン</t>
    </rPh>
    <phoneticPr fontId="1"/>
  </si>
  <si>
    <t>17男</t>
    <rPh sb="2" eb="3">
      <t>ダン</t>
    </rPh>
    <phoneticPr fontId="1"/>
  </si>
  <si>
    <t>5女</t>
    <rPh sb="1" eb="2">
      <t>ジョ</t>
    </rPh>
    <phoneticPr fontId="1"/>
  </si>
  <si>
    <t>6女</t>
    <rPh sb="1" eb="2">
      <t>ジョ</t>
    </rPh>
    <phoneticPr fontId="1"/>
  </si>
  <si>
    <t>7女</t>
    <rPh sb="1" eb="2">
      <t>ジョ</t>
    </rPh>
    <phoneticPr fontId="1"/>
  </si>
  <si>
    <t>8女</t>
    <rPh sb="1" eb="2">
      <t>ジョ</t>
    </rPh>
    <phoneticPr fontId="1"/>
  </si>
  <si>
    <t>9女</t>
    <rPh sb="1" eb="2">
      <t>ジョ</t>
    </rPh>
    <phoneticPr fontId="1"/>
  </si>
  <si>
    <t>10女</t>
    <rPh sb="2" eb="3">
      <t>ジョ</t>
    </rPh>
    <phoneticPr fontId="1"/>
  </si>
  <si>
    <t>11女</t>
    <rPh sb="2" eb="3">
      <t>ジョ</t>
    </rPh>
    <phoneticPr fontId="1"/>
  </si>
  <si>
    <t>12女</t>
    <rPh sb="2" eb="3">
      <t>ジョ</t>
    </rPh>
    <phoneticPr fontId="1"/>
  </si>
  <si>
    <t>13女</t>
    <rPh sb="2" eb="3">
      <t>ジョ</t>
    </rPh>
    <phoneticPr fontId="1"/>
  </si>
  <si>
    <t>14女</t>
    <rPh sb="2" eb="3">
      <t>ジョ</t>
    </rPh>
    <phoneticPr fontId="1"/>
  </si>
  <si>
    <t>15女</t>
    <rPh sb="2" eb="3">
      <t>ジョ</t>
    </rPh>
    <phoneticPr fontId="1"/>
  </si>
  <si>
    <t>16女</t>
    <rPh sb="2" eb="3">
      <t>ジョ</t>
    </rPh>
    <phoneticPr fontId="1"/>
  </si>
  <si>
    <t>17女</t>
    <rPh sb="2" eb="3">
      <t>ジョ</t>
    </rPh>
    <phoneticPr fontId="1"/>
  </si>
  <si>
    <t>区分</t>
    <rPh sb="0" eb="2">
      <t>クブン</t>
    </rPh>
    <phoneticPr fontId="1"/>
  </si>
  <si>
    <t>学校・学年</t>
    <rPh sb="0" eb="2">
      <t>ガッコウ</t>
    </rPh>
    <rPh sb="3" eb="5">
      <t>ガクネン</t>
    </rPh>
    <phoneticPr fontId="1"/>
  </si>
  <si>
    <t xml:space="preserve">※肥満
　やせ
</t>
    <rPh sb="1" eb="3">
      <t>ヒマン</t>
    </rPh>
    <phoneticPr fontId="1"/>
  </si>
  <si>
    <t>データ入力箇所</t>
    <rPh sb="3" eb="5">
      <t>ニュウリョク</t>
    </rPh>
    <rPh sb="5" eb="7">
      <t>カショ</t>
    </rPh>
    <phoneticPr fontId="1"/>
  </si>
  <si>
    <t>【世界保健機関（WHO）の判定基準】</t>
    <rPh sb="1" eb="5">
      <t>セカイホケン</t>
    </rPh>
    <rPh sb="5" eb="7">
      <t>キカン</t>
    </rPh>
    <rPh sb="13" eb="15">
      <t>ハンテイ</t>
    </rPh>
    <rPh sb="15" eb="17">
      <t>キジュン</t>
    </rPh>
    <phoneticPr fontId="1"/>
  </si>
  <si>
    <t>BMI値</t>
    <rPh sb="3" eb="4">
      <t>チ</t>
    </rPh>
    <phoneticPr fontId="1"/>
  </si>
  <si>
    <t>～16.0</t>
    <phoneticPr fontId="1"/>
  </si>
  <si>
    <t>16.0～16.99</t>
    <phoneticPr fontId="1"/>
  </si>
  <si>
    <t>17.0～18.49</t>
    <phoneticPr fontId="1"/>
  </si>
  <si>
    <t>18.5～24.99</t>
    <phoneticPr fontId="1"/>
  </si>
  <si>
    <t>25.0～29.99</t>
    <phoneticPr fontId="1"/>
  </si>
  <si>
    <t>30.0～34.99</t>
    <phoneticPr fontId="1"/>
  </si>
  <si>
    <t>35.0～39.99</t>
    <phoneticPr fontId="1"/>
  </si>
  <si>
    <t>40～</t>
    <phoneticPr fontId="1"/>
  </si>
  <si>
    <t>判定</t>
    <rPh sb="0" eb="2">
      <t>ハンテイ</t>
    </rPh>
    <phoneticPr fontId="1"/>
  </si>
  <si>
    <t>瘦せすぎ</t>
    <rPh sb="0" eb="1">
      <t>ヤ</t>
    </rPh>
    <phoneticPr fontId="1"/>
  </si>
  <si>
    <t>痩せ</t>
    <rPh sb="0" eb="1">
      <t>ヤ</t>
    </rPh>
    <phoneticPr fontId="1"/>
  </si>
  <si>
    <t>痩せぎみ</t>
    <rPh sb="0" eb="1">
      <t>ヤ</t>
    </rPh>
    <phoneticPr fontId="1"/>
  </si>
  <si>
    <t>ふつう</t>
    <phoneticPr fontId="1"/>
  </si>
  <si>
    <t>前肥満</t>
    <rPh sb="0" eb="3">
      <t>ゼンヒマン</t>
    </rPh>
    <phoneticPr fontId="1"/>
  </si>
  <si>
    <t>肥満（1度）</t>
    <rPh sb="0" eb="2">
      <t>ヒマン</t>
    </rPh>
    <rPh sb="4" eb="5">
      <t>ド</t>
    </rPh>
    <phoneticPr fontId="1"/>
  </si>
  <si>
    <t>肥満（2度）</t>
    <rPh sb="0" eb="2">
      <t>ヒマン</t>
    </rPh>
    <rPh sb="4" eb="5">
      <t>ド</t>
    </rPh>
    <phoneticPr fontId="1"/>
  </si>
  <si>
    <t>肥満（3度）</t>
    <rPh sb="0" eb="2">
      <t>ヒマン</t>
    </rPh>
    <rPh sb="4" eb="5">
      <t>ド</t>
    </rPh>
    <phoneticPr fontId="1"/>
  </si>
  <si>
    <t>50%～</t>
    <phoneticPr fontId="1"/>
  </si>
  <si>
    <t>高度肥満</t>
    <rPh sb="0" eb="2">
      <t>コウド</t>
    </rPh>
    <rPh sb="2" eb="4">
      <t>ヒマン</t>
    </rPh>
    <phoneticPr fontId="1"/>
  </si>
  <si>
    <t>30％～49.99％</t>
    <phoneticPr fontId="1"/>
  </si>
  <si>
    <t>中等度肥満</t>
    <rPh sb="0" eb="3">
      <t>チュウトウド</t>
    </rPh>
    <rPh sb="3" eb="5">
      <t>ヒマン</t>
    </rPh>
    <phoneticPr fontId="1"/>
  </si>
  <si>
    <t>20％～29.99％</t>
    <phoneticPr fontId="1"/>
  </si>
  <si>
    <t>軽度肥満</t>
    <rPh sb="0" eb="2">
      <t>ケイド</t>
    </rPh>
    <rPh sb="2" eb="4">
      <t>ヒマン</t>
    </rPh>
    <phoneticPr fontId="1"/>
  </si>
  <si>
    <t>ー20%～19.99％</t>
    <phoneticPr fontId="1"/>
  </si>
  <si>
    <t>軽度やせ</t>
    <rPh sb="0" eb="2">
      <t>ケイド</t>
    </rPh>
    <phoneticPr fontId="1"/>
  </si>
  <si>
    <t>ー30%～ー20.01％</t>
    <phoneticPr fontId="1"/>
  </si>
  <si>
    <t>高度やせ</t>
    <rPh sb="0" eb="2">
      <t>コウド</t>
    </rPh>
    <phoneticPr fontId="1"/>
  </si>
  <si>
    <t>～ー30.01％</t>
    <phoneticPr fontId="1"/>
  </si>
  <si>
    <t>性別</t>
    <rPh sb="0" eb="2">
      <t>セイベツ</t>
    </rPh>
    <phoneticPr fontId="1"/>
  </si>
  <si>
    <t>【基礎代謝基準値】（kcal/kg体重/日）</t>
    <rPh sb="1" eb="5">
      <t>キソタイシャ</t>
    </rPh>
    <rPh sb="5" eb="8">
      <t>キジュンチ</t>
    </rPh>
    <rPh sb="17" eb="19">
      <t>タイジュウ</t>
    </rPh>
    <rPh sb="20" eb="21">
      <t>ニチ</t>
    </rPh>
    <phoneticPr fontId="1"/>
  </si>
  <si>
    <t>1～2</t>
    <phoneticPr fontId="1"/>
  </si>
  <si>
    <t>18～29</t>
    <phoneticPr fontId="1"/>
  </si>
  <si>
    <t>30～49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</si>
  <si>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</si>
  <si>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</si>
  <si>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50～64</t>
    <phoneticPr fontId="1"/>
  </si>
  <si>
    <t>65～74</t>
    <phoneticPr fontId="1"/>
  </si>
  <si>
    <t>【身体活動レベル（男女共通）】Ⅱ（ふつう）</t>
    <rPh sb="1" eb="5">
      <t>シンタイカツドウ</t>
    </rPh>
    <rPh sb="9" eb="11">
      <t>ダンジョ</t>
    </rPh>
    <rPh sb="11" eb="13">
      <t>キョウツウ</t>
    </rPh>
    <phoneticPr fontId="1"/>
  </si>
  <si>
    <t>年齢</t>
    <rPh sb="0" eb="2">
      <t>ネンレイ</t>
    </rPh>
    <phoneticPr fontId="1"/>
  </si>
  <si>
    <t>75以上</t>
    <rPh sb="2" eb="4">
      <t>イジョウ</t>
    </rPh>
    <phoneticPr fontId="1"/>
  </si>
  <si>
    <t>レベル</t>
    <phoneticPr fontId="1"/>
  </si>
  <si>
    <t>年齢</t>
    <rPh sb="0" eb="2">
      <t>ネンレイ</t>
    </rPh>
    <phoneticPr fontId="1"/>
  </si>
  <si>
    <t>基礎代謝基準量
（kcal/kg体重/日）</t>
    <rPh sb="0" eb="4">
      <t>キソタイシャ</t>
    </rPh>
    <rPh sb="4" eb="7">
      <t>キジュンリョウ</t>
    </rPh>
    <phoneticPr fontId="1"/>
  </si>
  <si>
    <t>基礎代謝量
（kcal/日）</t>
    <rPh sb="0" eb="4">
      <t>キソタイシャ</t>
    </rPh>
    <rPh sb="4" eb="5">
      <t>リョウ</t>
    </rPh>
    <rPh sb="12" eb="13">
      <t>ニチ</t>
    </rPh>
    <phoneticPr fontId="1"/>
  </si>
  <si>
    <t>3男</t>
    <rPh sb="1" eb="2">
      <t>ダン</t>
    </rPh>
    <phoneticPr fontId="1"/>
  </si>
  <si>
    <t>4男</t>
    <rPh sb="1" eb="2">
      <t>ダン</t>
    </rPh>
    <phoneticPr fontId="1"/>
  </si>
  <si>
    <t>5男</t>
    <rPh sb="1" eb="2">
      <t>ダン</t>
    </rPh>
    <phoneticPr fontId="1"/>
  </si>
  <si>
    <t>6男</t>
    <rPh sb="1" eb="2">
      <t>ダン</t>
    </rPh>
    <phoneticPr fontId="1"/>
  </si>
  <si>
    <t>7男</t>
    <rPh sb="1" eb="2">
      <t>ダン</t>
    </rPh>
    <phoneticPr fontId="1"/>
  </si>
  <si>
    <t>8男</t>
    <rPh sb="1" eb="2">
      <t>ダン</t>
    </rPh>
    <phoneticPr fontId="1"/>
  </si>
  <si>
    <t>9男</t>
    <rPh sb="1" eb="2">
      <t>ダン</t>
    </rPh>
    <phoneticPr fontId="1"/>
  </si>
  <si>
    <t>10男</t>
    <rPh sb="2" eb="3">
      <t>ダン</t>
    </rPh>
    <phoneticPr fontId="1"/>
  </si>
  <si>
    <t>11男</t>
    <rPh sb="2" eb="3">
      <t>ダン</t>
    </rPh>
    <phoneticPr fontId="1"/>
  </si>
  <si>
    <t>12男</t>
    <rPh sb="2" eb="3">
      <t>ダン</t>
    </rPh>
    <phoneticPr fontId="1"/>
  </si>
  <si>
    <t>13男</t>
    <rPh sb="2" eb="3">
      <t>ダン</t>
    </rPh>
    <phoneticPr fontId="1"/>
  </si>
  <si>
    <t>14男</t>
    <rPh sb="2" eb="3">
      <t>ダン</t>
    </rPh>
    <phoneticPr fontId="1"/>
  </si>
  <si>
    <t>15男</t>
    <rPh sb="2" eb="3">
      <t>ダン</t>
    </rPh>
    <phoneticPr fontId="1"/>
  </si>
  <si>
    <t>16男</t>
    <rPh sb="2" eb="3">
      <t>ダン</t>
    </rPh>
    <phoneticPr fontId="1"/>
  </si>
  <si>
    <t>17男</t>
    <rPh sb="2" eb="3">
      <t>ダン</t>
    </rPh>
    <phoneticPr fontId="1"/>
  </si>
  <si>
    <t>3女</t>
    <rPh sb="1" eb="2">
      <t>ジョ</t>
    </rPh>
    <phoneticPr fontId="1"/>
  </si>
  <si>
    <t>4女</t>
    <rPh sb="1" eb="2">
      <t>ジョ</t>
    </rPh>
    <phoneticPr fontId="1"/>
  </si>
  <si>
    <t>5女</t>
    <rPh sb="1" eb="2">
      <t>ジョ</t>
    </rPh>
    <phoneticPr fontId="1"/>
  </si>
  <si>
    <t>6女</t>
    <rPh sb="1" eb="2">
      <t>ジョ</t>
    </rPh>
    <phoneticPr fontId="1"/>
  </si>
  <si>
    <t>7女</t>
    <rPh sb="1" eb="2">
      <t>ジョ</t>
    </rPh>
    <phoneticPr fontId="1"/>
  </si>
  <si>
    <t>8女</t>
    <rPh sb="1" eb="2">
      <t>ジョ</t>
    </rPh>
    <phoneticPr fontId="1"/>
  </si>
  <si>
    <t>9女</t>
    <rPh sb="1" eb="2">
      <t>ジョ</t>
    </rPh>
    <phoneticPr fontId="1"/>
  </si>
  <si>
    <t>10女</t>
    <rPh sb="2" eb="3">
      <t>ジョ</t>
    </rPh>
    <phoneticPr fontId="1"/>
  </si>
  <si>
    <t>11女</t>
    <rPh sb="2" eb="3">
      <t>ジョ</t>
    </rPh>
    <phoneticPr fontId="1"/>
  </si>
  <si>
    <t>12女</t>
    <rPh sb="2" eb="3">
      <t>ジョ</t>
    </rPh>
    <phoneticPr fontId="1"/>
  </si>
  <si>
    <t>13女</t>
    <rPh sb="2" eb="3">
      <t>ジョ</t>
    </rPh>
    <phoneticPr fontId="1"/>
  </si>
  <si>
    <t>14女</t>
    <rPh sb="2" eb="3">
      <t>ジョ</t>
    </rPh>
    <phoneticPr fontId="1"/>
  </si>
  <si>
    <t>15女</t>
    <rPh sb="2" eb="3">
      <t>ジョ</t>
    </rPh>
    <phoneticPr fontId="1"/>
  </si>
  <si>
    <t>16女</t>
    <rPh sb="2" eb="3">
      <t>ジョ</t>
    </rPh>
    <phoneticPr fontId="1"/>
  </si>
  <si>
    <t>17女</t>
    <rPh sb="2" eb="3">
      <t>ジョ</t>
    </rPh>
    <phoneticPr fontId="1"/>
  </si>
  <si>
    <t>1～2男</t>
    <rPh sb="3" eb="4">
      <t>ダン</t>
    </rPh>
    <phoneticPr fontId="1"/>
  </si>
  <si>
    <t>1～2女</t>
    <rPh sb="3" eb="4">
      <t>ジョ</t>
    </rPh>
    <phoneticPr fontId="1"/>
  </si>
  <si>
    <t>19～29</t>
    <phoneticPr fontId="1"/>
  </si>
  <si>
    <t>【エネルギー蓄積量】(kcal/日)</t>
    <rPh sb="6" eb="9">
      <t>チクセキリョウ</t>
    </rPh>
    <rPh sb="16" eb="17">
      <t>ニチ</t>
    </rPh>
    <phoneticPr fontId="1"/>
  </si>
  <si>
    <t>kcal/日</t>
    <phoneticPr fontId="1"/>
  </si>
  <si>
    <t>○○小中学校・○年</t>
    <rPh sb="3" eb="4">
      <t>チュウ</t>
    </rPh>
    <phoneticPr fontId="1"/>
  </si>
  <si>
    <t>平均</t>
    <rPh sb="0" eb="1">
      <t>ヘイ</t>
    </rPh>
    <rPh sb="1" eb="2">
      <t>ヒトシ</t>
    </rPh>
    <phoneticPr fontId="4"/>
  </si>
  <si>
    <t>中央値</t>
    <rPh sb="0" eb="2">
      <t>チュウオウ</t>
    </rPh>
    <rPh sb="2" eb="3">
      <t>チ</t>
    </rPh>
    <phoneticPr fontId="4"/>
  </si>
  <si>
    <t>標準偏差</t>
    <rPh sb="0" eb="2">
      <t>ヒョウジュン</t>
    </rPh>
    <rPh sb="2" eb="4">
      <t>ヘンサ</t>
    </rPh>
    <phoneticPr fontId="4"/>
  </si>
  <si>
    <t>最大値</t>
    <rPh sb="0" eb="3">
      <t>サイダイチ</t>
    </rPh>
    <phoneticPr fontId="4"/>
  </si>
  <si>
    <t>最小値</t>
    <rPh sb="0" eb="3">
      <t>サイショウチ</t>
    </rPh>
    <phoneticPr fontId="4"/>
  </si>
  <si>
    <t>)</t>
    <phoneticPr fontId="4"/>
  </si>
  <si>
    <t>再評価結果</t>
    <rPh sb="0" eb="3">
      <t>サイヒョウカ</t>
    </rPh>
    <rPh sb="3" eb="5">
      <t>ケッカ</t>
    </rPh>
    <phoneticPr fontId="4"/>
  </si>
  <si>
    <t>件数</t>
    <rPh sb="0" eb="2">
      <t>ケンスウ</t>
    </rPh>
    <phoneticPr fontId="4"/>
  </si>
  <si>
    <t>※個別対応が必要
（kal）</t>
    <rPh sb="1" eb="3">
      <t>コベツ</t>
    </rPh>
    <rPh sb="3" eb="5">
      <t>タイオウ</t>
    </rPh>
    <rPh sb="6" eb="8">
      <t>ヒツヨウ</t>
    </rPh>
    <phoneticPr fontId="1"/>
  </si>
  <si>
    <t>評価結果</t>
    <rPh sb="0" eb="2">
      <t>ヒョウカ</t>
    </rPh>
    <rPh sb="2" eb="4">
      <t>ケッカ</t>
    </rPh>
    <phoneticPr fontId="1"/>
  </si>
  <si>
    <t>入力件数</t>
    <rPh sb="0" eb="2">
      <t>ニュウリョク</t>
    </rPh>
    <rPh sb="2" eb="4">
      <t>ケンスウ</t>
    </rPh>
    <phoneticPr fontId="4"/>
  </si>
  <si>
    <t>※D 標準体重(kg)=a×身長(cm)-b ※学校保健統計方式　年齢：小学校1年=6歳 小2=7 小3=8 小4=9 小5=10 小6=11 中学校1年=12 中2=13 中3=14歳　で満年齢での評価は1歳プラス</t>
  </si>
  <si>
    <t>※Ⅰ推定エネルギー必要量kcal/日=F 基礎代謝量kcal/日(E基礎代謝基準値kcal/kg体重/日×D身長から求めた目安となる標準的体重(kg)×G身体活動レベル＋Hエネルギー蓄積量kcal/日)</t>
    <phoneticPr fontId="1"/>
  </si>
  <si>
    <t>※ F 基礎代謝量(kcal/日)=基礎代謝基準値(kcal/kg体重/日)×基準体重(kg)</t>
    <phoneticPr fontId="1"/>
  </si>
  <si>
    <t>※ 身体活動レベル（学校給食摂取基準に準じて身体活動レベルⅡとする）</t>
    <phoneticPr fontId="1"/>
  </si>
  <si>
    <t>※ BMI=体重(kg) ÷ {身長(m) Ｘ 身長(m)}</t>
    <phoneticPr fontId="1"/>
  </si>
  <si>
    <t>※ 再評価結果はの中央値は、評価結果の個別対応の児童生徒を外したものである。</t>
    <phoneticPr fontId="1"/>
  </si>
  <si>
    <t>←測定日を入力しないと児童生徒の年齢はでません。測定日を基準とした年齢になります。</t>
    <rPh sb="1" eb="4">
      <t>ソクテイビ</t>
    </rPh>
    <rPh sb="5" eb="7">
      <t>ニュウリョク</t>
    </rPh>
    <rPh sb="11" eb="13">
      <t>ジドウ</t>
    </rPh>
    <rPh sb="13" eb="15">
      <t>セイト</t>
    </rPh>
    <rPh sb="16" eb="18">
      <t>ネンレイ</t>
    </rPh>
    <rPh sb="24" eb="27">
      <t>ソクテイビ</t>
    </rPh>
    <rPh sb="28" eb="30">
      <t>キジュン</t>
    </rPh>
    <rPh sb="33" eb="35">
      <t>ネンレイ</t>
    </rPh>
    <phoneticPr fontId="1"/>
  </si>
  <si>
    <t>kcal</t>
    <phoneticPr fontId="1"/>
  </si>
  <si>
    <t>kcal以下</t>
    <rPh sb="4" eb="6">
      <t>イカ</t>
    </rPh>
    <phoneticPr fontId="4"/>
  </si>
  <si>
    <t>kcal以上</t>
    <rPh sb="4" eb="6">
      <t>イジョウ</t>
    </rPh>
    <phoneticPr fontId="4"/>
  </si>
  <si>
    <t>人</t>
    <rPh sb="0" eb="1">
      <t>ニン</t>
    </rPh>
    <phoneticPr fontId="1"/>
  </si>
  <si>
    <t>◆推定エネルギー必要量算出及び体格の評価表◆</t>
    <rPh sb="1" eb="3">
      <t>スイテイ</t>
    </rPh>
    <rPh sb="8" eb="11">
      <t>ヒツヨウリョウ</t>
    </rPh>
    <rPh sb="11" eb="13">
      <t>サンシュツ</t>
    </rPh>
    <rPh sb="13" eb="14">
      <t>オヨ</t>
    </rPh>
    <rPh sb="15" eb="17">
      <t>タイカク</t>
    </rPh>
    <rPh sb="18" eb="20">
      <t>ヒョウカ</t>
    </rPh>
    <rPh sb="20" eb="21">
      <t>ヒョウ</t>
    </rPh>
    <phoneticPr fontId="1"/>
  </si>
  <si>
    <t>中央値±標準偏差×2</t>
    <rPh sb="0" eb="2">
      <t>チュウオウ</t>
    </rPh>
    <rPh sb="2" eb="3">
      <t>チ</t>
    </rPh>
    <rPh sb="4" eb="6">
      <t>ヒョウジュン</t>
    </rPh>
    <rPh sb="6" eb="8">
      <t>ヘンサ</t>
    </rPh>
    <phoneticPr fontId="4"/>
  </si>
  <si>
    <r>
      <t xml:space="preserve">※ </t>
    </r>
    <r>
      <rPr>
        <u/>
        <sz val="14"/>
        <color theme="1"/>
        <rFont val="游ゴシック"/>
        <family val="3"/>
        <charset val="128"/>
        <scheme val="minor"/>
      </rPr>
      <t>個別対応は評価結果の中央値±（標準偏差×２）からはみ出している児童生徒</t>
    </r>
    <r>
      <rPr>
        <sz val="14"/>
        <color theme="1"/>
        <rFont val="游ゴシック"/>
        <family val="3"/>
        <charset val="128"/>
        <scheme val="minor"/>
      </rPr>
      <t>である。個別の指示や対応が求められる。</t>
    </r>
    <rPh sb="12" eb="14">
      <t>チュウオウ</t>
    </rPh>
    <rPh sb="14" eb="15">
      <t>チ</t>
    </rPh>
    <rPh sb="17" eb="19">
      <t>ヒョウジュン</t>
    </rPh>
    <rPh sb="19" eb="21">
      <t>ヘンサ</t>
    </rPh>
    <rPh sb="28" eb="29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</si>
</sst>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8" formatCode="0;0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>
      <alignment vertical="center"/>
    </xf>
    <xf numFmtId="0" fontId="0" fillId="0" borderId="12" xfId="0" applyFill="1" applyBorder="1" applyAlignment="1">
      <alignment horizontal="center" vertical="center" wrapText="1"/>
    </xf>
    <xf numFmtId="9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2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/>
    <xf numFmtId="38" fontId="0" fillId="0" borderId="0" xfId="1" applyFont="1" applyAlignment="1"/>
    <xf numFmtId="0" fontId="0" fillId="0" borderId="0" xfId="0" applyFill="1" applyAlignment="1"/>
    <xf numFmtId="38" fontId="0" fillId="0" borderId="0" xfId="1" applyFont="1" applyFill="1" applyAlignme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38" fontId="5" fillId="0" borderId="0" xfId="1" applyFont="1" applyAlignment="1"/>
    <xf numFmtId="38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38" fontId="6" fillId="0" borderId="0" xfId="1" applyFont="1" applyAlignment="1"/>
    <xf numFmtId="38" fontId="6" fillId="0" borderId="0" xfId="1" applyFont="1" applyAlignment="1">
      <alignment vertical="center"/>
    </xf>
    <xf numFmtId="176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5" borderId="2" xfId="0" applyFont="1" applyFill="1" applyBorder="1" applyProtection="1">
      <alignment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right" vertical="center"/>
    </xf>
    <xf numFmtId="177" fontId="7" fillId="5" borderId="2" xfId="0" applyNumberFormat="1" applyFont="1" applyFill="1" applyBorder="1" applyAlignment="1" applyProtection="1">
      <alignment horizontal="right" vertical="center"/>
    </xf>
    <xf numFmtId="2" fontId="7" fillId="5" borderId="2" xfId="0" applyNumberFormat="1" applyFont="1" applyFill="1" applyBorder="1" applyAlignment="1" applyProtection="1">
      <alignment horizontal="right" vertical="center"/>
    </xf>
    <xf numFmtId="38" fontId="7" fillId="5" borderId="2" xfId="1" applyFont="1" applyFill="1" applyBorder="1" applyAlignment="1" applyProtection="1">
      <alignment horizontal="right" vertical="center"/>
    </xf>
    <xf numFmtId="1" fontId="7" fillId="5" borderId="2" xfId="0" applyNumberFormat="1" applyFont="1" applyFill="1" applyBorder="1" applyAlignment="1" applyProtection="1">
      <alignment horizontal="right" vertical="center"/>
    </xf>
    <xf numFmtId="178" fontId="7" fillId="5" borderId="2" xfId="0" applyNumberFormat="1" applyFont="1" applyFill="1" applyBorder="1" applyAlignment="1" applyProtection="1">
      <alignment horizontal="right" vertical="center"/>
    </xf>
    <xf numFmtId="1" fontId="7" fillId="5" borderId="3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7" fontId="7" fillId="0" borderId="2" xfId="0" applyNumberFormat="1" applyFont="1" applyBorder="1">
      <alignment vertical="center"/>
    </xf>
    <xf numFmtId="0" fontId="10" fillId="6" borderId="0" xfId="0" applyFont="1" applyFill="1" applyAlignment="1">
      <alignment horizontal="right" vertical="center"/>
    </xf>
    <xf numFmtId="38" fontId="10" fillId="6" borderId="0" xfId="2" applyNumberFormat="1" applyFont="1" applyFill="1" applyAlignment="1">
      <alignment vertical="center"/>
    </xf>
    <xf numFmtId="178" fontId="10" fillId="6" borderId="0" xfId="2" applyNumberFormat="1" applyFont="1" applyFill="1" applyAlignment="1">
      <alignment vertical="center"/>
    </xf>
    <xf numFmtId="0" fontId="11" fillId="0" borderId="0" xfId="0" applyFont="1" applyFill="1" applyAlignment="1"/>
    <xf numFmtId="38" fontId="12" fillId="0" borderId="0" xfId="1" applyFont="1" applyFill="1" applyAlignment="1"/>
    <xf numFmtId="0" fontId="13" fillId="0" borderId="0" xfId="0" applyFont="1" applyAlignment="1">
      <alignment vertical="center"/>
    </xf>
    <xf numFmtId="178" fontId="14" fillId="0" borderId="0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38" fontId="10" fillId="2" borderId="0" xfId="1" applyFont="1" applyFill="1" applyBorder="1" applyAlignment="1">
      <alignment vertical="center"/>
    </xf>
    <xf numFmtId="38" fontId="10" fillId="2" borderId="0" xfId="1" applyFont="1" applyFill="1" applyBorder="1" applyAlignment="1">
      <alignment horizontal="right" vertical="center"/>
    </xf>
    <xf numFmtId="178" fontId="10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14" fontId="7" fillId="2" borderId="5" xfId="0" applyNumberFormat="1" applyFont="1" applyFill="1" applyBorder="1">
      <alignment vertical="center"/>
    </xf>
    <xf numFmtId="14" fontId="16" fillId="0" borderId="0" xfId="0" applyNumberFormat="1" applyFont="1" applyBorder="1">
      <alignment vertical="center"/>
    </xf>
    <xf numFmtId="14" fontId="7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8" fontId="10" fillId="2" borderId="0" xfId="2" applyNumberFormat="1" applyFont="1" applyFill="1" applyAlignment="1">
      <alignment vertical="center"/>
    </xf>
    <xf numFmtId="176" fontId="17" fillId="0" borderId="0" xfId="0" applyNumberFormat="1" applyFont="1">
      <alignment vertical="center"/>
    </xf>
    <xf numFmtId="0" fontId="18" fillId="0" borderId="0" xfId="0" applyFont="1">
      <alignment vertical="center"/>
    </xf>
    <xf numFmtId="38" fontId="19" fillId="2" borderId="0" xfId="1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アクセント 5" xfId="2" builtinId="4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1076642</xdr:colOff>
      <xdr:row>11</xdr:row>
      <xdr:rowOff>241844</xdr:rowOff>
    </xdr:from>
    <xdr:to>
      <xdr:col>21</xdr:col>
      <xdr:colOff>27214</xdr:colOff>
      <xdr:row>26</xdr:row>
      <xdr:rowOff>13606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FB0C95-C716-4D04-A953-4BECFD4409A6}"/>
            </a:ext>
          </a:extLst>
        </xdr:cNvPr>
        <xdr:cNvSpPr/>
      </xdr:nvSpPr>
      <xdr:spPr bwMode="auto">
        <a:xfrm>
          <a:off x="1784213" y="4119880"/>
          <a:ext cx="16571822" cy="3853905"/>
        </a:xfrm>
        <a:prstGeom prst="roundRect">
          <a:avLst/>
        </a:prstGeom>
        <a:solidFill>
          <a:srgbClr val="F8CFF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8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緑色の範囲は、計算式が入っているので、触らないでください。</a:t>
          </a:r>
          <a:endParaRPr kumimoji="1" lang="en-US" altLang="ja-JP" sz="28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28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〇左上の黄色のセルに、測定日を入力</a:t>
          </a:r>
          <a:endParaRPr kumimoji="1" lang="en-US" altLang="ja-JP" sz="28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28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〇白色のセルに、名前・生年月日・性別（男子は１、女子は２）・身長・体重を入力</a:t>
          </a:r>
          <a:endParaRPr kumimoji="1" lang="en-US" altLang="ja-JP" sz="28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28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○集団の評価は評価結果及び再評価結果の中央値・平均値のエネルギー量を参考としてください。</a:t>
          </a:r>
          <a:endParaRPr kumimoji="1" lang="en-US" altLang="ja-JP" sz="28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800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〇</a:t>
          </a:r>
          <a:r>
            <a:rPr kumimoji="1" lang="ja-JP" altLang="ja-JP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再評価結果は、個別対応</a:t>
          </a:r>
          <a:r>
            <a:rPr kumimoji="1" lang="ja-JP" altLang="en-US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（評価結果の中央値</a:t>
          </a:r>
          <a:r>
            <a:rPr kumimoji="1" lang="en-US" altLang="ja-JP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±</a:t>
          </a:r>
          <a:r>
            <a:rPr kumimoji="1" lang="ja-JP" altLang="en-US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（標準偏差</a:t>
          </a:r>
          <a:r>
            <a:rPr kumimoji="1" lang="en-US" altLang="ja-JP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×</a:t>
          </a:r>
          <a:r>
            <a:rPr kumimoji="1" lang="ja-JP" altLang="en-US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２）からはみだしている</a:t>
          </a:r>
          <a:r>
            <a:rPr kumimoji="1" lang="ja-JP" altLang="ja-JP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児童生徒</a:t>
          </a:r>
          <a:r>
            <a:rPr kumimoji="1" lang="ja-JP" altLang="en-US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）</a:t>
          </a:r>
          <a:r>
            <a:rPr kumimoji="1" lang="ja-JP" altLang="ja-JP" sz="2800" u="sng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を除いた数字</a:t>
          </a:r>
          <a:r>
            <a:rPr kumimoji="1" lang="ja-JP" altLang="ja-JP" sz="2800"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です。</a:t>
          </a:r>
          <a:endParaRPr lang="ja-JP" altLang="ja-JP" sz="2800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E6A27-BB30-4D5F-B5A9-6DB24A814BED}">
  <dimension ref="A1:AR58"/>
  <sheetViews>
    <sheetView tabSelected="1" view="pageBreakPreview" zoomScale="70" zoomScaleNormal="100" zoomScaleSheetLayoutView="70" workbookViewId="0">
      <pane ySplit="6" topLeftCell="A7" activePane="bottomLeft" state="frozen"/>
      <selection pane="bottomLeft" activeCell="G1" sqref="G1"/>
    </sheetView>
  </sheetViews>
  <sheetFormatPr defaultRowHeight="18.75" x14ac:dyDescent="0.4"/>
  <cols>
    <col min="1" max="1" width="9.25" bestFit="1" customWidth="1"/>
    <col min="2" max="2" width="23" customWidth="1"/>
    <col min="3" max="3" width="14" customWidth="1"/>
    <col min="4" max="4" width="10.75" customWidth="1"/>
    <col min="5" max="5" width="10.5" customWidth="1"/>
    <col min="6" max="6" width="10.625" customWidth="1"/>
    <col min="7" max="7" width="9" customWidth="1"/>
    <col min="8" max="8" width="4.5" customWidth="1"/>
    <col min="9" max="9" width="8.5" customWidth="1"/>
    <col min="10" max="11" width="11.25" customWidth="1"/>
    <col min="12" max="12" width="11.125" customWidth="1"/>
    <col min="13" max="13" width="13.25" customWidth="1"/>
    <col min="14" max="14" width="10" customWidth="1"/>
    <col min="15" max="15" width="11.375" customWidth="1"/>
    <col min="16" max="16" width="10.75" customWidth="1"/>
    <col min="17" max="17" width="12.875" customWidth="1"/>
    <col min="18" max="18" width="9.125" customWidth="1"/>
    <col min="19" max="19" width="10.25" customWidth="1"/>
    <col min="20" max="20" width="13.625" customWidth="1"/>
    <col min="21" max="21" width="15.625" customWidth="1"/>
    <col min="22" max="22" width="12.625" customWidth="1"/>
  </cols>
  <sheetData>
    <row r="1" spans="1:23" ht="22.5" customHeight="1" thickTop="1" thickBot="1" x14ac:dyDescent="0.45">
      <c r="A1" s="71" t="s">
        <v>163</v>
      </c>
      <c r="B1" s="48"/>
      <c r="C1" s="48"/>
      <c r="D1" s="48"/>
      <c r="E1" s="72"/>
      <c r="F1" s="48"/>
      <c r="G1" s="48"/>
      <c r="H1" s="48"/>
      <c r="I1" s="48"/>
      <c r="J1" s="48"/>
      <c r="K1" s="48"/>
      <c r="L1" s="48"/>
      <c r="M1" s="76" t="s">
        <v>56</v>
      </c>
      <c r="N1" s="78"/>
      <c r="O1" s="76" t="s">
        <v>140</v>
      </c>
      <c r="P1" s="77"/>
      <c r="Q1" s="77"/>
      <c r="R1" s="77"/>
      <c r="S1" s="77"/>
      <c r="T1" s="78"/>
      <c r="U1" s="48"/>
      <c r="V1" s="62"/>
    </row>
    <row r="2" spans="1:23" ht="16.5" customHeight="1" thickTop="1" thickBot="1" x14ac:dyDescent="0.45">
      <c r="A2" s="48"/>
      <c r="B2" s="63" t="s">
        <v>19</v>
      </c>
      <c r="C2" s="64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3" ht="21.75" customHeight="1" thickTop="1" thickBot="1" x14ac:dyDescent="0.45">
      <c r="A3" s="48"/>
      <c r="B3" s="65">
        <v>45383</v>
      </c>
      <c r="C3" s="66" t="s">
        <v>158</v>
      </c>
      <c r="D3" s="67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3" ht="14.25" customHeight="1" thickTop="1" x14ac:dyDescent="0.4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3" ht="22.5" customHeight="1" thickBot="1" x14ac:dyDescent="0.45">
      <c r="A5" s="48"/>
      <c r="B5" s="74" t="s">
        <v>58</v>
      </c>
      <c r="C5" s="74"/>
      <c r="D5" s="74"/>
      <c r="E5" s="74"/>
      <c r="F5" s="74"/>
      <c r="G5" s="75" t="s">
        <v>16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3" ht="101.25" customHeight="1" thickBot="1" x14ac:dyDescent="0.45">
      <c r="A6" s="48"/>
      <c r="B6" s="47" t="s">
        <v>0</v>
      </c>
      <c r="C6" s="36" t="s">
        <v>1</v>
      </c>
      <c r="D6" s="68" t="s">
        <v>2</v>
      </c>
      <c r="E6" s="68" t="s">
        <v>3</v>
      </c>
      <c r="F6" s="68" t="s">
        <v>4</v>
      </c>
      <c r="G6" s="68" t="s">
        <v>18</v>
      </c>
      <c r="H6" s="36" t="s">
        <v>17</v>
      </c>
      <c r="I6" s="68" t="s">
        <v>55</v>
      </c>
      <c r="J6" s="68" t="s">
        <v>10</v>
      </c>
      <c r="K6" s="68" t="s">
        <v>11</v>
      </c>
      <c r="L6" s="68" t="s">
        <v>5</v>
      </c>
      <c r="M6" s="68" t="s">
        <v>57</v>
      </c>
      <c r="N6" s="68" t="s">
        <v>9</v>
      </c>
      <c r="O6" s="68" t="s">
        <v>8</v>
      </c>
      <c r="P6" s="68" t="s">
        <v>7</v>
      </c>
      <c r="Q6" s="68" t="s">
        <v>6</v>
      </c>
      <c r="R6" s="68" t="s">
        <v>12</v>
      </c>
      <c r="S6" s="68" t="s">
        <v>13</v>
      </c>
      <c r="T6" s="68" t="s">
        <v>14</v>
      </c>
      <c r="U6" s="68" t="s">
        <v>15</v>
      </c>
      <c r="V6" s="69" t="s">
        <v>149</v>
      </c>
      <c r="W6" s="11"/>
    </row>
    <row r="7" spans="1:23" ht="21.75" customHeight="1" thickBot="1" x14ac:dyDescent="0.45">
      <c r="A7" s="48">
        <v>1</v>
      </c>
      <c r="B7" s="47"/>
      <c r="C7" s="35"/>
      <c r="D7" s="36"/>
      <c r="E7" s="37"/>
      <c r="F7" s="50"/>
      <c r="G7" s="38" t="str">
        <f>IF(C7="","",DATEDIF(C7,$B$3,"Y"))</f>
        <v/>
      </c>
      <c r="H7" s="39" t="str">
        <f>IF(D7=1,"男",IF(D7=2,"女",""))</f>
        <v/>
      </c>
      <c r="I7" s="40" t="str">
        <f>G7&amp;H7</f>
        <v/>
      </c>
      <c r="J7" s="40" t="str">
        <f>IFERROR(VLOOKUP(I7,'（※削除しない）身長別標準体重を求める係数'!$C$4:$D$31,2,FALSE),"")</f>
        <v/>
      </c>
      <c r="K7" s="40" t="str">
        <f>IFERROR(VLOOKUP(I7,'（※削除しない）身長別標準体重を求める係数'!$C$4:$E$31,3,FALSE),"")</f>
        <v/>
      </c>
      <c r="L7" s="41" t="str">
        <f>IFERROR(F7/(E7*0.01*E7*0.01),"")</f>
        <v/>
      </c>
      <c r="M7" s="39" t="str">
        <f>IFERROR(_xlfn.IFS(N7="","",N7&gt;=50,"高度肥満",N7&gt;=30,"中等度肥満",N7&gt;=20,"軽度肥満",N7&gt;=-20,"ふつう",N7&gt;=-30,"軽度やせ",N7&lt;-30,"高度やせ"),"")</f>
        <v/>
      </c>
      <c r="N7" s="41" t="str">
        <f>IFERROR((F7-体格の評価!O7)/O7*100,"")</f>
        <v/>
      </c>
      <c r="O7" s="41" t="str">
        <f>IFERROR(J7*E7-K7,"")</f>
        <v/>
      </c>
      <c r="P7" s="41" t="str">
        <f>IFERROR(VLOOKUP(I7,'（※削除しない）身長別標準体重を求める係数'!$B$59:$D$103,2,FALSE),"")</f>
        <v/>
      </c>
      <c r="Q7" s="43" t="str">
        <f>IFERROR(O7*P7,"")</f>
        <v/>
      </c>
      <c r="R7" s="42" t="str">
        <f>IFERROR(VLOOKUP(G7,'（※削除しない）身長別標準体重を求める係数'!$B$107:$C$128,2,FALSE),"")</f>
        <v/>
      </c>
      <c r="S7" s="40" t="str">
        <f>IFERROR(VLOOKUP(I7,'（※削除しない）身長別標準体重を求める係数'!$C$133:$D$160,2,FALSE),"")</f>
        <v/>
      </c>
      <c r="T7" s="44" t="str">
        <f>IFERROR(Q7*R7+S7,"")</f>
        <v/>
      </c>
      <c r="U7" s="45" t="str">
        <f>IFERROR(T7*0.33,"")</f>
        <v/>
      </c>
      <c r="V7" s="46" t="str">
        <f t="shared" ref="V7:V46" si="0">IFERROR(_xlfn.IFS(U7="","",U7&gt;=$R$50,"個別対応",U7&lt;=$T$50,"個別対応",U7&lt;$R$50,U7,U7&gt;$T$50,U7),"")</f>
        <v/>
      </c>
      <c r="W7" s="10"/>
    </row>
    <row r="8" spans="1:23" ht="21.75" customHeight="1" thickBot="1" x14ac:dyDescent="0.45">
      <c r="A8" s="48">
        <v>2</v>
      </c>
      <c r="B8" s="47"/>
      <c r="C8" s="35"/>
      <c r="D8" s="36"/>
      <c r="E8" s="37"/>
      <c r="F8" s="50"/>
      <c r="G8" s="38" t="str">
        <f t="shared" ref="G8:G46" si="1">IF(C8="","",DATEDIF(C8,$B$3,"Y"))</f>
        <v/>
      </c>
      <c r="H8" s="39" t="str">
        <f t="shared" ref="H8:H46" si="2">IF(D8=1,"男",IF(D8=2,"女",""))</f>
        <v/>
      </c>
      <c r="I8" s="40" t="str">
        <f t="shared" ref="I8:I46" si="3">G8&amp;H8</f>
        <v/>
      </c>
      <c r="J8" s="40" t="str">
        <f>IFERROR(VLOOKUP(I8,'（※削除しない）身長別標準体重を求める係数'!$C$4:$D$31,2,FALSE),"")</f>
        <v/>
      </c>
      <c r="K8" s="40" t="str">
        <f>IFERROR(VLOOKUP(I8,'（※削除しない）身長別標準体重を求める係数'!$C$4:$E$31,3,FALSE),"")</f>
        <v/>
      </c>
      <c r="L8" s="41" t="str">
        <f t="shared" ref="L8:L46" si="4">IFERROR(F8/(E8*0.01*E8*0.01),"")</f>
        <v/>
      </c>
      <c r="M8" s="39" t="str">
        <f t="shared" ref="M8:M46" si="5">IFERROR(_xlfn.IFS(N8="","",N8&gt;=50,"高度肥満",N8&gt;=30,"中等度肥満",N8&gt;=20,"軽度肥満",N8&gt;=-20,"ふつう",N8&gt;=-30,"軽度やせ",N8&lt;-30,"高度やせ"),"")</f>
        <v/>
      </c>
      <c r="N8" s="41" t="str">
        <f>IFERROR((F8-体格の評価!O8)/O8*100,"")</f>
        <v/>
      </c>
      <c r="O8" s="41" t="str">
        <f t="shared" ref="O8:O46" si="6">IFERROR(J8*E8-K8,"")</f>
        <v/>
      </c>
      <c r="P8" s="41" t="str">
        <f>IFERROR(VLOOKUP(I8,'（※削除しない）身長別標準体重を求める係数'!$B$59:$D$103,2,FALSE),"")</f>
        <v/>
      </c>
      <c r="Q8" s="43" t="str">
        <f t="shared" ref="Q8:Q46" si="7">IFERROR(O8*P8,"")</f>
        <v/>
      </c>
      <c r="R8" s="42" t="str">
        <f>IFERROR(VLOOKUP(G8,'（※削除しない）身長別標準体重を求める係数'!$B$107:$C$128,2,FALSE),"")</f>
        <v/>
      </c>
      <c r="S8" s="40" t="str">
        <f>IFERROR(VLOOKUP(I8,'（※削除しない）身長別標準体重を求める係数'!$C$133:$D$160,2,FALSE),"")</f>
        <v/>
      </c>
      <c r="T8" s="44" t="str">
        <f t="shared" ref="T8:T46" si="8">IFERROR(Q8*R8+S8,"")</f>
        <v/>
      </c>
      <c r="U8" s="45" t="str">
        <f t="shared" ref="U8:U46" si="9">IFERROR(T8*0.33,"")</f>
        <v/>
      </c>
      <c r="V8" s="46" t="str">
        <f t="shared" si="0"/>
        <v/>
      </c>
      <c r="W8" s="10"/>
    </row>
    <row r="9" spans="1:23" ht="21.75" customHeight="1" thickBot="1" x14ac:dyDescent="0.45">
      <c r="A9" s="48">
        <v>3</v>
      </c>
      <c r="B9" s="47"/>
      <c r="C9" s="35"/>
      <c r="D9" s="36"/>
      <c r="E9" s="37"/>
      <c r="F9" s="50"/>
      <c r="G9" s="38" t="str">
        <f t="shared" si="1"/>
        <v/>
      </c>
      <c r="H9" s="39" t="str">
        <f t="shared" si="2"/>
        <v/>
      </c>
      <c r="I9" s="40" t="str">
        <f t="shared" si="3"/>
        <v/>
      </c>
      <c r="J9" s="40" t="str">
        <f>IFERROR(VLOOKUP(I9,'（※削除しない）身長別標準体重を求める係数'!$C$4:$D$31,2,FALSE),"")</f>
        <v/>
      </c>
      <c r="K9" s="40" t="str">
        <f>IFERROR(VLOOKUP(I9,'（※削除しない）身長別標準体重を求める係数'!$C$4:$E$31,3,FALSE),"")</f>
        <v/>
      </c>
      <c r="L9" s="41" t="str">
        <f t="shared" si="4"/>
        <v/>
      </c>
      <c r="M9" s="39" t="str">
        <f t="shared" si="5"/>
        <v/>
      </c>
      <c r="N9" s="41" t="str">
        <f>IFERROR((F9-体格の評価!O9)/O9*100,"")</f>
        <v/>
      </c>
      <c r="O9" s="41" t="str">
        <f t="shared" si="6"/>
        <v/>
      </c>
      <c r="P9" s="41" t="str">
        <f>IFERROR(VLOOKUP(I9,'（※削除しない）身長別標準体重を求める係数'!$B$59:$D$103,2,FALSE),"")</f>
        <v/>
      </c>
      <c r="Q9" s="43" t="str">
        <f t="shared" si="7"/>
        <v/>
      </c>
      <c r="R9" s="42" t="str">
        <f>IFERROR(VLOOKUP(G9,'（※削除しない）身長別標準体重を求める係数'!$B$107:$C$128,2,FALSE),"")</f>
        <v/>
      </c>
      <c r="S9" s="40" t="str">
        <f>IFERROR(VLOOKUP(I9,'（※削除しない）身長別標準体重を求める係数'!$C$133:$D$160,2,FALSE),"")</f>
        <v/>
      </c>
      <c r="T9" s="44" t="str">
        <f t="shared" si="8"/>
        <v/>
      </c>
      <c r="U9" s="45" t="str">
        <f t="shared" si="9"/>
        <v/>
      </c>
      <c r="V9" s="46" t="str">
        <f t="shared" si="0"/>
        <v/>
      </c>
      <c r="W9" s="10"/>
    </row>
    <row r="10" spans="1:23" ht="21.75" customHeight="1" thickBot="1" x14ac:dyDescent="0.45">
      <c r="A10" s="48">
        <v>4</v>
      </c>
      <c r="B10" s="47"/>
      <c r="C10" s="35"/>
      <c r="D10" s="36"/>
      <c r="E10" s="37"/>
      <c r="F10" s="50"/>
      <c r="G10" s="38" t="str">
        <f t="shared" si="1"/>
        <v/>
      </c>
      <c r="H10" s="39" t="str">
        <f t="shared" si="2"/>
        <v/>
      </c>
      <c r="I10" s="40" t="str">
        <f t="shared" si="3"/>
        <v/>
      </c>
      <c r="J10" s="40" t="str">
        <f>IFERROR(VLOOKUP(I10,'（※削除しない）身長別標準体重を求める係数'!$C$4:$D$31,2,FALSE),"")</f>
        <v/>
      </c>
      <c r="K10" s="40" t="str">
        <f>IFERROR(VLOOKUP(I10,'（※削除しない）身長別標準体重を求める係数'!$C$4:$E$31,3,FALSE),"")</f>
        <v/>
      </c>
      <c r="L10" s="41" t="str">
        <f t="shared" si="4"/>
        <v/>
      </c>
      <c r="M10" s="39" t="str">
        <f t="shared" si="5"/>
        <v/>
      </c>
      <c r="N10" s="41" t="str">
        <f>IFERROR((F10-体格の評価!O10)/O10*100,"")</f>
        <v/>
      </c>
      <c r="O10" s="41" t="str">
        <f t="shared" si="6"/>
        <v/>
      </c>
      <c r="P10" s="41" t="str">
        <f>IFERROR(VLOOKUP(I10,'（※削除しない）身長別標準体重を求める係数'!$B$59:$D$103,2,FALSE),"")</f>
        <v/>
      </c>
      <c r="Q10" s="43" t="str">
        <f t="shared" si="7"/>
        <v/>
      </c>
      <c r="R10" s="42" t="str">
        <f>IFERROR(VLOOKUP(G10,'（※削除しない）身長別標準体重を求める係数'!$B$107:$C$128,2,FALSE),"")</f>
        <v/>
      </c>
      <c r="S10" s="40" t="str">
        <f>IFERROR(VLOOKUP(I10,'（※削除しない）身長別標準体重を求める係数'!$C$133:$D$160,2,FALSE),"")</f>
        <v/>
      </c>
      <c r="T10" s="44" t="str">
        <f t="shared" si="8"/>
        <v/>
      </c>
      <c r="U10" s="45" t="str">
        <f t="shared" si="9"/>
        <v/>
      </c>
      <c r="V10" s="46" t="str">
        <f t="shared" si="0"/>
        <v/>
      </c>
      <c r="W10" s="10"/>
    </row>
    <row r="11" spans="1:23" ht="21.75" customHeight="1" thickBot="1" x14ac:dyDescent="0.45">
      <c r="A11" s="48">
        <v>5</v>
      </c>
      <c r="B11" s="47"/>
      <c r="C11" s="35"/>
      <c r="D11" s="36"/>
      <c r="E11" s="37"/>
      <c r="F11" s="50"/>
      <c r="G11" s="38" t="str">
        <f t="shared" si="1"/>
        <v/>
      </c>
      <c r="H11" s="39" t="str">
        <f t="shared" si="2"/>
        <v/>
      </c>
      <c r="I11" s="40" t="str">
        <f t="shared" si="3"/>
        <v/>
      </c>
      <c r="J11" s="40" t="str">
        <f>IFERROR(VLOOKUP(I11,'（※削除しない）身長別標準体重を求める係数'!$C$4:$D$31,2,FALSE),"")</f>
        <v/>
      </c>
      <c r="K11" s="40" t="str">
        <f>IFERROR(VLOOKUP(I11,'（※削除しない）身長別標準体重を求める係数'!$C$4:$E$31,3,FALSE),"")</f>
        <v/>
      </c>
      <c r="L11" s="41" t="str">
        <f t="shared" si="4"/>
        <v/>
      </c>
      <c r="M11" s="39" t="str">
        <f t="shared" si="5"/>
        <v/>
      </c>
      <c r="N11" s="41" t="str">
        <f>IFERROR((F11-体格の評価!O11)/O11*100,"")</f>
        <v/>
      </c>
      <c r="O11" s="41" t="str">
        <f t="shared" si="6"/>
        <v/>
      </c>
      <c r="P11" s="41" t="str">
        <f>IFERROR(VLOOKUP(I11,'（※削除しない）身長別標準体重を求める係数'!$B$59:$D$103,2,FALSE),"")</f>
        <v/>
      </c>
      <c r="Q11" s="43" t="str">
        <f t="shared" si="7"/>
        <v/>
      </c>
      <c r="R11" s="42" t="str">
        <f>IFERROR(VLOOKUP(G11,'（※削除しない）身長別標準体重を求める係数'!$B$107:$C$128,2,FALSE),"")</f>
        <v/>
      </c>
      <c r="S11" s="40" t="str">
        <f>IFERROR(VLOOKUP(I11,'（※削除しない）身長別標準体重を求める係数'!$C$133:$D$160,2,FALSE),"")</f>
        <v/>
      </c>
      <c r="T11" s="44" t="str">
        <f t="shared" si="8"/>
        <v/>
      </c>
      <c r="U11" s="45" t="str">
        <f t="shared" si="9"/>
        <v/>
      </c>
      <c r="V11" s="46" t="str">
        <f t="shared" si="0"/>
        <v/>
      </c>
      <c r="W11" s="10"/>
    </row>
    <row r="12" spans="1:23" ht="21.75" customHeight="1" thickBot="1" x14ac:dyDescent="0.45">
      <c r="A12" s="48">
        <v>6</v>
      </c>
      <c r="B12" s="47"/>
      <c r="C12" s="35"/>
      <c r="D12" s="36"/>
      <c r="E12" s="37"/>
      <c r="F12" s="50"/>
      <c r="G12" s="38" t="str">
        <f t="shared" si="1"/>
        <v/>
      </c>
      <c r="H12" s="39" t="str">
        <f t="shared" si="2"/>
        <v/>
      </c>
      <c r="I12" s="40" t="str">
        <f t="shared" si="3"/>
        <v/>
      </c>
      <c r="J12" s="40" t="str">
        <f>IFERROR(VLOOKUP(I12,'（※削除しない）身長別標準体重を求める係数'!$C$4:$D$31,2,FALSE),"")</f>
        <v/>
      </c>
      <c r="K12" s="40" t="str">
        <f>IFERROR(VLOOKUP(I12,'（※削除しない）身長別標準体重を求める係数'!$C$4:$E$31,3,FALSE),"")</f>
        <v/>
      </c>
      <c r="L12" s="41" t="str">
        <f t="shared" si="4"/>
        <v/>
      </c>
      <c r="M12" s="39" t="str">
        <f t="shared" si="5"/>
        <v/>
      </c>
      <c r="N12" s="41" t="str">
        <f>IFERROR((F12-体格の評価!O12)/O12*100,"")</f>
        <v/>
      </c>
      <c r="O12" s="41" t="str">
        <f t="shared" si="6"/>
        <v/>
      </c>
      <c r="P12" s="41" t="str">
        <f>IFERROR(VLOOKUP(I12,'（※削除しない）身長別標準体重を求める係数'!$B$59:$D$103,2,FALSE),"")</f>
        <v/>
      </c>
      <c r="Q12" s="43" t="str">
        <f t="shared" si="7"/>
        <v/>
      </c>
      <c r="R12" s="42" t="str">
        <f>IFERROR(VLOOKUP(G12,'（※削除しない）身長別標準体重を求める係数'!$B$107:$C$128,2,FALSE),"")</f>
        <v/>
      </c>
      <c r="S12" s="40" t="str">
        <f>IFERROR(VLOOKUP(I12,'（※削除しない）身長別標準体重を求める係数'!$C$133:$D$160,2,FALSE),"")</f>
        <v/>
      </c>
      <c r="T12" s="44" t="str">
        <f t="shared" si="8"/>
        <v/>
      </c>
      <c r="U12" s="45" t="str">
        <f t="shared" si="9"/>
        <v/>
      </c>
      <c r="V12" s="46" t="str">
        <f t="shared" si="0"/>
        <v/>
      </c>
      <c r="W12" s="10"/>
    </row>
    <row r="13" spans="1:23" ht="21.75" customHeight="1" thickBot="1" x14ac:dyDescent="0.45">
      <c r="A13" s="48">
        <v>7</v>
      </c>
      <c r="B13" s="47"/>
      <c r="C13" s="35"/>
      <c r="D13" s="36"/>
      <c r="E13" s="37"/>
      <c r="F13" s="50"/>
      <c r="G13" s="38" t="str">
        <f t="shared" si="1"/>
        <v/>
      </c>
      <c r="H13" s="39" t="str">
        <f t="shared" si="2"/>
        <v/>
      </c>
      <c r="I13" s="40" t="str">
        <f t="shared" si="3"/>
        <v/>
      </c>
      <c r="J13" s="40" t="str">
        <f>IFERROR(VLOOKUP(I13,'（※削除しない）身長別標準体重を求める係数'!$C$4:$D$31,2,FALSE),"")</f>
        <v/>
      </c>
      <c r="K13" s="40" t="str">
        <f>IFERROR(VLOOKUP(I13,'（※削除しない）身長別標準体重を求める係数'!$C$4:$E$31,3,FALSE),"")</f>
        <v/>
      </c>
      <c r="L13" s="41" t="str">
        <f t="shared" si="4"/>
        <v/>
      </c>
      <c r="M13" s="39" t="str">
        <f t="shared" si="5"/>
        <v/>
      </c>
      <c r="N13" s="41" t="str">
        <f>IFERROR((F13-体格の評価!O13)/O13*100,"")</f>
        <v/>
      </c>
      <c r="O13" s="41" t="str">
        <f t="shared" si="6"/>
        <v/>
      </c>
      <c r="P13" s="41" t="str">
        <f>IFERROR(VLOOKUP(I13,'（※削除しない）身長別標準体重を求める係数'!$B$59:$D$103,2,FALSE),"")</f>
        <v/>
      </c>
      <c r="Q13" s="43" t="str">
        <f t="shared" si="7"/>
        <v/>
      </c>
      <c r="R13" s="42" t="str">
        <f>IFERROR(VLOOKUP(G13,'（※削除しない）身長別標準体重を求める係数'!$B$107:$C$128,2,FALSE),"")</f>
        <v/>
      </c>
      <c r="S13" s="40" t="str">
        <f>IFERROR(VLOOKUP(I13,'（※削除しない）身長別標準体重を求める係数'!$C$133:$D$160,2,FALSE),"")</f>
        <v/>
      </c>
      <c r="T13" s="44" t="str">
        <f t="shared" si="8"/>
        <v/>
      </c>
      <c r="U13" s="45" t="str">
        <f t="shared" si="9"/>
        <v/>
      </c>
      <c r="V13" s="46" t="str">
        <f t="shared" si="0"/>
        <v/>
      </c>
      <c r="W13" s="10"/>
    </row>
    <row r="14" spans="1:23" ht="21.75" customHeight="1" thickBot="1" x14ac:dyDescent="0.45">
      <c r="A14" s="48">
        <v>8</v>
      </c>
      <c r="B14" s="47"/>
      <c r="C14" s="35"/>
      <c r="D14" s="36"/>
      <c r="E14" s="37"/>
      <c r="F14" s="50"/>
      <c r="G14" s="38" t="str">
        <f t="shared" si="1"/>
        <v/>
      </c>
      <c r="H14" s="39" t="str">
        <f t="shared" si="2"/>
        <v/>
      </c>
      <c r="I14" s="40" t="str">
        <f t="shared" si="3"/>
        <v/>
      </c>
      <c r="J14" s="40" t="str">
        <f>IFERROR(VLOOKUP(I14,'（※削除しない）身長別標準体重を求める係数'!$C$4:$D$31,2,FALSE),"")</f>
        <v/>
      </c>
      <c r="K14" s="40" t="str">
        <f>IFERROR(VLOOKUP(I14,'（※削除しない）身長別標準体重を求める係数'!$C$4:$E$31,3,FALSE),"")</f>
        <v/>
      </c>
      <c r="L14" s="41" t="str">
        <f t="shared" si="4"/>
        <v/>
      </c>
      <c r="M14" s="39" t="str">
        <f t="shared" si="5"/>
        <v/>
      </c>
      <c r="N14" s="41" t="str">
        <f>IFERROR((F14-体格の評価!O14)/O14*100,"")</f>
        <v/>
      </c>
      <c r="O14" s="41" t="str">
        <f t="shared" si="6"/>
        <v/>
      </c>
      <c r="P14" s="41" t="str">
        <f>IFERROR(VLOOKUP(I14,'（※削除しない）身長別標準体重を求める係数'!$B$59:$D$103,2,FALSE),"")</f>
        <v/>
      </c>
      <c r="Q14" s="43" t="str">
        <f t="shared" si="7"/>
        <v/>
      </c>
      <c r="R14" s="42" t="str">
        <f>IFERROR(VLOOKUP(G14,'（※削除しない）身長別標準体重を求める係数'!$B$107:$C$128,2,FALSE),"")</f>
        <v/>
      </c>
      <c r="S14" s="40" t="str">
        <f>IFERROR(VLOOKUP(I14,'（※削除しない）身長別標準体重を求める係数'!$C$133:$D$160,2,FALSE),"")</f>
        <v/>
      </c>
      <c r="T14" s="44" t="str">
        <f t="shared" si="8"/>
        <v/>
      </c>
      <c r="U14" s="45" t="str">
        <f t="shared" si="9"/>
        <v/>
      </c>
      <c r="V14" s="46" t="str">
        <f t="shared" si="0"/>
        <v/>
      </c>
      <c r="W14" s="10"/>
    </row>
    <row r="15" spans="1:23" ht="21.75" customHeight="1" thickBot="1" x14ac:dyDescent="0.45">
      <c r="A15" s="48">
        <v>9</v>
      </c>
      <c r="B15" s="47"/>
      <c r="C15" s="35"/>
      <c r="D15" s="36"/>
      <c r="E15" s="37"/>
      <c r="F15" s="50"/>
      <c r="G15" s="38" t="str">
        <f t="shared" si="1"/>
        <v/>
      </c>
      <c r="H15" s="39" t="str">
        <f t="shared" si="2"/>
        <v/>
      </c>
      <c r="I15" s="40" t="str">
        <f t="shared" si="3"/>
        <v/>
      </c>
      <c r="J15" s="40" t="str">
        <f>IFERROR(VLOOKUP(I15,'（※削除しない）身長別標準体重を求める係数'!$C$4:$D$31,2,FALSE),"")</f>
        <v/>
      </c>
      <c r="K15" s="40" t="str">
        <f>IFERROR(VLOOKUP(I15,'（※削除しない）身長別標準体重を求める係数'!$C$4:$E$31,3,FALSE),"")</f>
        <v/>
      </c>
      <c r="L15" s="41" t="str">
        <f t="shared" si="4"/>
        <v/>
      </c>
      <c r="M15" s="39" t="str">
        <f t="shared" si="5"/>
        <v/>
      </c>
      <c r="N15" s="41" t="str">
        <f>IFERROR((F15-体格の評価!O15)/O15*100,"")</f>
        <v/>
      </c>
      <c r="O15" s="41" t="str">
        <f t="shared" si="6"/>
        <v/>
      </c>
      <c r="P15" s="41" t="str">
        <f>IFERROR(VLOOKUP(I15,'（※削除しない）身長別標準体重を求める係数'!$B$59:$D$103,2,FALSE),"")</f>
        <v/>
      </c>
      <c r="Q15" s="43" t="str">
        <f t="shared" si="7"/>
        <v/>
      </c>
      <c r="R15" s="42" t="str">
        <f>IFERROR(VLOOKUP(G15,'（※削除しない）身長別標準体重を求める係数'!$B$107:$C$128,2,FALSE),"")</f>
        <v/>
      </c>
      <c r="S15" s="40" t="str">
        <f>IFERROR(VLOOKUP(I15,'（※削除しない）身長別標準体重を求める係数'!$C$133:$D$160,2,FALSE),"")</f>
        <v/>
      </c>
      <c r="T15" s="44" t="str">
        <f t="shared" si="8"/>
        <v/>
      </c>
      <c r="U15" s="45" t="str">
        <f t="shared" si="9"/>
        <v/>
      </c>
      <c r="V15" s="46" t="str">
        <f t="shared" si="0"/>
        <v/>
      </c>
      <c r="W15" s="10"/>
    </row>
    <row r="16" spans="1:23" ht="21.75" customHeight="1" thickBot="1" x14ac:dyDescent="0.45">
      <c r="A16" s="48">
        <v>10</v>
      </c>
      <c r="B16" s="47"/>
      <c r="C16" s="35"/>
      <c r="D16" s="36"/>
      <c r="E16" s="37"/>
      <c r="F16" s="50"/>
      <c r="G16" s="38" t="str">
        <f t="shared" si="1"/>
        <v/>
      </c>
      <c r="H16" s="39" t="str">
        <f t="shared" si="2"/>
        <v/>
      </c>
      <c r="I16" s="40" t="str">
        <f t="shared" si="3"/>
        <v/>
      </c>
      <c r="J16" s="40" t="str">
        <f>IFERROR(VLOOKUP(I16,'（※削除しない）身長別標準体重を求める係数'!$C$4:$D$31,2,FALSE),"")</f>
        <v/>
      </c>
      <c r="K16" s="40" t="str">
        <f>IFERROR(VLOOKUP(I16,'（※削除しない）身長別標準体重を求める係数'!$C$4:$E$31,3,FALSE),"")</f>
        <v/>
      </c>
      <c r="L16" s="41" t="str">
        <f t="shared" si="4"/>
        <v/>
      </c>
      <c r="M16" s="39" t="str">
        <f t="shared" si="5"/>
        <v/>
      </c>
      <c r="N16" s="41" t="str">
        <f>IFERROR((F16-体格の評価!O16)/O16*100,"")</f>
        <v/>
      </c>
      <c r="O16" s="41" t="str">
        <f t="shared" si="6"/>
        <v/>
      </c>
      <c r="P16" s="41" t="str">
        <f>IFERROR(VLOOKUP(I16,'（※削除しない）身長別標準体重を求める係数'!$B$59:$D$103,2,FALSE),"")</f>
        <v/>
      </c>
      <c r="Q16" s="43" t="str">
        <f t="shared" si="7"/>
        <v/>
      </c>
      <c r="R16" s="42" t="str">
        <f>IFERROR(VLOOKUP(G16,'（※削除しない）身長別標準体重を求める係数'!$B$107:$C$128,2,FALSE),"")</f>
        <v/>
      </c>
      <c r="S16" s="40" t="str">
        <f>IFERROR(VLOOKUP(I16,'（※削除しない）身長別標準体重を求める係数'!$C$133:$D$160,2,FALSE),"")</f>
        <v/>
      </c>
      <c r="T16" s="44" t="str">
        <f t="shared" si="8"/>
        <v/>
      </c>
      <c r="U16" s="45" t="str">
        <f t="shared" si="9"/>
        <v/>
      </c>
      <c r="V16" s="46" t="str">
        <f t="shared" si="0"/>
        <v/>
      </c>
      <c r="W16" s="10"/>
    </row>
    <row r="17" spans="1:23" ht="21.75" customHeight="1" thickBot="1" x14ac:dyDescent="0.45">
      <c r="A17" s="48">
        <v>11</v>
      </c>
      <c r="B17" s="47"/>
      <c r="C17" s="35"/>
      <c r="D17" s="36"/>
      <c r="E17" s="37"/>
      <c r="F17" s="50"/>
      <c r="G17" s="38" t="str">
        <f t="shared" si="1"/>
        <v/>
      </c>
      <c r="H17" s="39" t="str">
        <f t="shared" si="2"/>
        <v/>
      </c>
      <c r="I17" s="40" t="str">
        <f t="shared" si="3"/>
        <v/>
      </c>
      <c r="J17" s="40" t="str">
        <f>IFERROR(VLOOKUP(I17,'（※削除しない）身長別標準体重を求める係数'!$C$4:$D$31,2,FALSE),"")</f>
        <v/>
      </c>
      <c r="K17" s="40" t="str">
        <f>IFERROR(VLOOKUP(I17,'（※削除しない）身長別標準体重を求める係数'!$C$4:$E$31,3,FALSE),"")</f>
        <v/>
      </c>
      <c r="L17" s="41" t="str">
        <f t="shared" si="4"/>
        <v/>
      </c>
      <c r="M17" s="39" t="str">
        <f t="shared" si="5"/>
        <v/>
      </c>
      <c r="N17" s="41" t="str">
        <f>IFERROR((F17-体格の評価!O17)/O17*100,"")</f>
        <v/>
      </c>
      <c r="O17" s="41" t="str">
        <f t="shared" si="6"/>
        <v/>
      </c>
      <c r="P17" s="41" t="str">
        <f>IFERROR(VLOOKUP(I17,'（※削除しない）身長別標準体重を求める係数'!$B$59:$D$103,2,FALSE),"")</f>
        <v/>
      </c>
      <c r="Q17" s="43" t="str">
        <f t="shared" si="7"/>
        <v/>
      </c>
      <c r="R17" s="42" t="str">
        <f>IFERROR(VLOOKUP(G17,'（※削除しない）身長別標準体重を求める係数'!$B$107:$C$128,2,FALSE),"")</f>
        <v/>
      </c>
      <c r="S17" s="40" t="str">
        <f>IFERROR(VLOOKUP(I17,'（※削除しない）身長別標準体重を求める係数'!$C$133:$D$160,2,FALSE),"")</f>
        <v/>
      </c>
      <c r="T17" s="44" t="str">
        <f t="shared" si="8"/>
        <v/>
      </c>
      <c r="U17" s="45" t="str">
        <f t="shared" si="9"/>
        <v/>
      </c>
      <c r="V17" s="46" t="str">
        <f t="shared" si="0"/>
        <v/>
      </c>
      <c r="W17" s="10"/>
    </row>
    <row r="18" spans="1:23" ht="21.75" customHeight="1" thickBot="1" x14ac:dyDescent="0.45">
      <c r="A18" s="48">
        <v>12</v>
      </c>
      <c r="B18" s="47"/>
      <c r="C18" s="35"/>
      <c r="D18" s="36"/>
      <c r="E18" s="37"/>
      <c r="F18" s="50"/>
      <c r="G18" s="38" t="str">
        <f t="shared" si="1"/>
        <v/>
      </c>
      <c r="H18" s="39" t="str">
        <f t="shared" si="2"/>
        <v/>
      </c>
      <c r="I18" s="40" t="str">
        <f t="shared" si="3"/>
        <v/>
      </c>
      <c r="J18" s="40" t="str">
        <f>IFERROR(VLOOKUP(I18,'（※削除しない）身長別標準体重を求める係数'!$C$4:$D$31,2,FALSE),"")</f>
        <v/>
      </c>
      <c r="K18" s="40" t="str">
        <f>IFERROR(VLOOKUP(I18,'（※削除しない）身長別標準体重を求める係数'!$C$4:$E$31,3,FALSE),"")</f>
        <v/>
      </c>
      <c r="L18" s="41" t="str">
        <f t="shared" si="4"/>
        <v/>
      </c>
      <c r="M18" s="39" t="str">
        <f t="shared" si="5"/>
        <v/>
      </c>
      <c r="N18" s="41" t="str">
        <f>IFERROR((F18-体格の評価!O18)/O18*100,"")</f>
        <v/>
      </c>
      <c r="O18" s="41" t="str">
        <f t="shared" si="6"/>
        <v/>
      </c>
      <c r="P18" s="41" t="str">
        <f>IFERROR(VLOOKUP(I18,'（※削除しない）身長別標準体重を求める係数'!$B$59:$D$103,2,FALSE),"")</f>
        <v/>
      </c>
      <c r="Q18" s="43" t="str">
        <f t="shared" si="7"/>
        <v/>
      </c>
      <c r="R18" s="42" t="str">
        <f>IFERROR(VLOOKUP(G18,'（※削除しない）身長別標準体重を求める係数'!$B$107:$C$128,2,FALSE),"")</f>
        <v/>
      </c>
      <c r="S18" s="40" t="str">
        <f>IFERROR(VLOOKUP(I18,'（※削除しない）身長別標準体重を求める係数'!$C$133:$D$160,2,FALSE),"")</f>
        <v/>
      </c>
      <c r="T18" s="44" t="str">
        <f t="shared" si="8"/>
        <v/>
      </c>
      <c r="U18" s="45" t="str">
        <f t="shared" si="9"/>
        <v/>
      </c>
      <c r="V18" s="46" t="str">
        <f t="shared" si="0"/>
        <v/>
      </c>
      <c r="W18" s="10"/>
    </row>
    <row r="19" spans="1:23" ht="21.75" customHeight="1" thickBot="1" x14ac:dyDescent="0.45">
      <c r="A19" s="48">
        <v>13</v>
      </c>
      <c r="B19" s="47"/>
      <c r="C19" s="35"/>
      <c r="D19" s="36"/>
      <c r="E19" s="37"/>
      <c r="F19" s="50"/>
      <c r="G19" s="38" t="str">
        <f t="shared" si="1"/>
        <v/>
      </c>
      <c r="H19" s="39" t="str">
        <f t="shared" si="2"/>
        <v/>
      </c>
      <c r="I19" s="40" t="str">
        <f t="shared" si="3"/>
        <v/>
      </c>
      <c r="J19" s="40" t="str">
        <f>IFERROR(VLOOKUP(I19,'（※削除しない）身長別標準体重を求める係数'!$C$4:$D$31,2,FALSE),"")</f>
        <v/>
      </c>
      <c r="K19" s="40" t="str">
        <f>IFERROR(VLOOKUP(I19,'（※削除しない）身長別標準体重を求める係数'!$C$4:$E$31,3,FALSE),"")</f>
        <v/>
      </c>
      <c r="L19" s="41" t="str">
        <f t="shared" si="4"/>
        <v/>
      </c>
      <c r="M19" s="39" t="str">
        <f t="shared" si="5"/>
        <v/>
      </c>
      <c r="N19" s="41" t="str">
        <f>IFERROR((F19-体格の評価!O19)/O19*100,"")</f>
        <v/>
      </c>
      <c r="O19" s="41" t="str">
        <f t="shared" si="6"/>
        <v/>
      </c>
      <c r="P19" s="41" t="str">
        <f>IFERROR(VLOOKUP(I19,'（※削除しない）身長別標準体重を求める係数'!$B$59:$D$103,2,FALSE),"")</f>
        <v/>
      </c>
      <c r="Q19" s="43" t="str">
        <f t="shared" si="7"/>
        <v/>
      </c>
      <c r="R19" s="42" t="str">
        <f>IFERROR(VLOOKUP(G19,'（※削除しない）身長別標準体重を求める係数'!$B$107:$C$128,2,FALSE),"")</f>
        <v/>
      </c>
      <c r="S19" s="40" t="str">
        <f>IFERROR(VLOOKUP(I19,'（※削除しない）身長別標準体重を求める係数'!$C$133:$D$160,2,FALSE),"")</f>
        <v/>
      </c>
      <c r="T19" s="44" t="str">
        <f t="shared" si="8"/>
        <v/>
      </c>
      <c r="U19" s="45" t="str">
        <f t="shared" si="9"/>
        <v/>
      </c>
      <c r="V19" s="46" t="str">
        <f t="shared" si="0"/>
        <v/>
      </c>
      <c r="W19" s="10"/>
    </row>
    <row r="20" spans="1:23" ht="21.75" customHeight="1" thickBot="1" x14ac:dyDescent="0.45">
      <c r="A20" s="48">
        <v>14</v>
      </c>
      <c r="B20" s="47"/>
      <c r="C20" s="35"/>
      <c r="D20" s="36"/>
      <c r="E20" s="37"/>
      <c r="F20" s="50"/>
      <c r="G20" s="38" t="str">
        <f t="shared" si="1"/>
        <v/>
      </c>
      <c r="H20" s="39" t="str">
        <f t="shared" si="2"/>
        <v/>
      </c>
      <c r="I20" s="40" t="str">
        <f t="shared" si="3"/>
        <v/>
      </c>
      <c r="J20" s="40" t="str">
        <f>IFERROR(VLOOKUP(I20,'（※削除しない）身長別標準体重を求める係数'!$C$4:$D$31,2,FALSE),"")</f>
        <v/>
      </c>
      <c r="K20" s="40" t="str">
        <f>IFERROR(VLOOKUP(I20,'（※削除しない）身長別標準体重を求める係数'!$C$4:$E$31,3,FALSE),"")</f>
        <v/>
      </c>
      <c r="L20" s="41" t="str">
        <f t="shared" si="4"/>
        <v/>
      </c>
      <c r="M20" s="39" t="str">
        <f t="shared" si="5"/>
        <v/>
      </c>
      <c r="N20" s="41" t="str">
        <f>IFERROR((F20-体格の評価!O20)/O20*100,"")</f>
        <v/>
      </c>
      <c r="O20" s="41" t="str">
        <f t="shared" si="6"/>
        <v/>
      </c>
      <c r="P20" s="41" t="str">
        <f>IFERROR(VLOOKUP(I20,'（※削除しない）身長別標準体重を求める係数'!$B$59:$D$103,2,FALSE),"")</f>
        <v/>
      </c>
      <c r="Q20" s="43" t="str">
        <f t="shared" si="7"/>
        <v/>
      </c>
      <c r="R20" s="42" t="str">
        <f>IFERROR(VLOOKUP(G20,'（※削除しない）身長別標準体重を求める係数'!$B$107:$C$128,2,FALSE),"")</f>
        <v/>
      </c>
      <c r="S20" s="40" t="str">
        <f>IFERROR(VLOOKUP(I20,'（※削除しない）身長別標準体重を求める係数'!$C$133:$D$160,2,FALSE),"")</f>
        <v/>
      </c>
      <c r="T20" s="44" t="str">
        <f t="shared" si="8"/>
        <v/>
      </c>
      <c r="U20" s="45" t="str">
        <f t="shared" si="9"/>
        <v/>
      </c>
      <c r="V20" s="46" t="str">
        <f t="shared" si="0"/>
        <v/>
      </c>
      <c r="W20" s="10"/>
    </row>
    <row r="21" spans="1:23" ht="21.75" customHeight="1" thickBot="1" x14ac:dyDescent="0.45">
      <c r="A21" s="48">
        <v>15</v>
      </c>
      <c r="B21" s="47"/>
      <c r="C21" s="35"/>
      <c r="D21" s="36"/>
      <c r="E21" s="37"/>
      <c r="F21" s="50"/>
      <c r="G21" s="38" t="str">
        <f t="shared" si="1"/>
        <v/>
      </c>
      <c r="H21" s="39" t="str">
        <f t="shared" si="2"/>
        <v/>
      </c>
      <c r="I21" s="40" t="str">
        <f t="shared" si="3"/>
        <v/>
      </c>
      <c r="J21" s="40" t="str">
        <f>IFERROR(VLOOKUP(I21,'（※削除しない）身長別標準体重を求める係数'!$C$4:$D$31,2,FALSE),"")</f>
        <v/>
      </c>
      <c r="K21" s="40" t="str">
        <f>IFERROR(VLOOKUP(I21,'（※削除しない）身長別標準体重を求める係数'!$C$4:$E$31,3,FALSE),"")</f>
        <v/>
      </c>
      <c r="L21" s="41" t="str">
        <f t="shared" si="4"/>
        <v/>
      </c>
      <c r="M21" s="39" t="str">
        <f t="shared" si="5"/>
        <v/>
      </c>
      <c r="N21" s="41" t="str">
        <f>IFERROR((F21-体格の評価!O21)/O21*100,"")</f>
        <v/>
      </c>
      <c r="O21" s="41" t="str">
        <f t="shared" si="6"/>
        <v/>
      </c>
      <c r="P21" s="41" t="str">
        <f>IFERROR(VLOOKUP(I21,'（※削除しない）身長別標準体重を求める係数'!$B$59:$D$103,2,FALSE),"")</f>
        <v/>
      </c>
      <c r="Q21" s="43" t="str">
        <f t="shared" si="7"/>
        <v/>
      </c>
      <c r="R21" s="42" t="str">
        <f>IFERROR(VLOOKUP(G21,'（※削除しない）身長別標準体重を求める係数'!$B$107:$C$128,2,FALSE),"")</f>
        <v/>
      </c>
      <c r="S21" s="40" t="str">
        <f>IFERROR(VLOOKUP(I21,'（※削除しない）身長別標準体重を求める係数'!$C$133:$D$160,2,FALSE),"")</f>
        <v/>
      </c>
      <c r="T21" s="44" t="str">
        <f t="shared" si="8"/>
        <v/>
      </c>
      <c r="U21" s="45" t="str">
        <f t="shared" si="9"/>
        <v/>
      </c>
      <c r="V21" s="46" t="str">
        <f t="shared" si="0"/>
        <v/>
      </c>
      <c r="W21" s="10"/>
    </row>
    <row r="22" spans="1:23" ht="21.75" customHeight="1" thickBot="1" x14ac:dyDescent="0.45">
      <c r="A22" s="48">
        <v>16</v>
      </c>
      <c r="B22" s="47"/>
      <c r="C22" s="35"/>
      <c r="D22" s="36"/>
      <c r="E22" s="37"/>
      <c r="F22" s="37"/>
      <c r="G22" s="38" t="str">
        <f t="shared" si="1"/>
        <v/>
      </c>
      <c r="H22" s="39" t="str">
        <f t="shared" si="2"/>
        <v/>
      </c>
      <c r="I22" s="40" t="str">
        <f t="shared" si="3"/>
        <v/>
      </c>
      <c r="J22" s="40" t="str">
        <f>IFERROR(VLOOKUP(I22,'（※削除しない）身長別標準体重を求める係数'!$C$4:$D$31,2,FALSE),"")</f>
        <v/>
      </c>
      <c r="K22" s="40" t="str">
        <f>IFERROR(VLOOKUP(I22,'（※削除しない）身長別標準体重を求める係数'!$C$4:$E$31,3,FALSE),"")</f>
        <v/>
      </c>
      <c r="L22" s="41" t="str">
        <f t="shared" si="4"/>
        <v/>
      </c>
      <c r="M22" s="39" t="str">
        <f t="shared" si="5"/>
        <v/>
      </c>
      <c r="N22" s="41" t="str">
        <f>IFERROR((F22-体格の評価!O22)/O22*100,"")</f>
        <v/>
      </c>
      <c r="O22" s="41" t="str">
        <f t="shared" si="6"/>
        <v/>
      </c>
      <c r="P22" s="41" t="str">
        <f>IFERROR(VLOOKUP(I22,'（※削除しない）身長別標準体重を求める係数'!$B$59:$D$103,2,FALSE),"")</f>
        <v/>
      </c>
      <c r="Q22" s="43" t="str">
        <f t="shared" si="7"/>
        <v/>
      </c>
      <c r="R22" s="42" t="str">
        <f>IFERROR(VLOOKUP(G22,'（※削除しない）身長別標準体重を求める係数'!$B$107:$C$128,2,FALSE),"")</f>
        <v/>
      </c>
      <c r="S22" s="40" t="str">
        <f>IFERROR(VLOOKUP(I22,'（※削除しない）身長別標準体重を求める係数'!$C$133:$D$160,2,FALSE),"")</f>
        <v/>
      </c>
      <c r="T22" s="44" t="str">
        <f t="shared" si="8"/>
        <v/>
      </c>
      <c r="U22" s="45" t="str">
        <f t="shared" si="9"/>
        <v/>
      </c>
      <c r="V22" s="46" t="str">
        <f t="shared" si="0"/>
        <v/>
      </c>
      <c r="W22" s="10"/>
    </row>
    <row r="23" spans="1:23" ht="21.75" customHeight="1" thickBot="1" x14ac:dyDescent="0.45">
      <c r="A23" s="48">
        <v>17</v>
      </c>
      <c r="B23" s="47"/>
      <c r="C23" s="35"/>
      <c r="D23" s="36"/>
      <c r="E23" s="37"/>
      <c r="F23" s="37"/>
      <c r="G23" s="38" t="str">
        <f t="shared" si="1"/>
        <v/>
      </c>
      <c r="H23" s="39" t="str">
        <f t="shared" si="2"/>
        <v/>
      </c>
      <c r="I23" s="40" t="str">
        <f t="shared" si="3"/>
        <v/>
      </c>
      <c r="J23" s="40" t="str">
        <f>IFERROR(VLOOKUP(I23,'（※削除しない）身長別標準体重を求める係数'!$C$4:$D$31,2,FALSE),"")</f>
        <v/>
      </c>
      <c r="K23" s="40" t="str">
        <f>IFERROR(VLOOKUP(I23,'（※削除しない）身長別標準体重を求める係数'!$C$4:$E$31,3,FALSE),"")</f>
        <v/>
      </c>
      <c r="L23" s="41" t="str">
        <f t="shared" si="4"/>
        <v/>
      </c>
      <c r="M23" s="39" t="str">
        <f t="shared" si="5"/>
        <v/>
      </c>
      <c r="N23" s="41" t="str">
        <f>IFERROR((F23-体格の評価!O23)/O23*100,"")</f>
        <v/>
      </c>
      <c r="O23" s="41" t="str">
        <f t="shared" si="6"/>
        <v/>
      </c>
      <c r="P23" s="41" t="str">
        <f>IFERROR(VLOOKUP(I23,'（※削除しない）身長別標準体重を求める係数'!$B$59:$D$103,2,FALSE),"")</f>
        <v/>
      </c>
      <c r="Q23" s="43" t="str">
        <f t="shared" si="7"/>
        <v/>
      </c>
      <c r="R23" s="42" t="str">
        <f>IFERROR(VLOOKUP(G23,'（※削除しない）身長別標準体重を求める係数'!$B$107:$C$128,2,FALSE),"")</f>
        <v/>
      </c>
      <c r="S23" s="40" t="str">
        <f>IFERROR(VLOOKUP(I23,'（※削除しない）身長別標準体重を求める係数'!$C$133:$D$160,2,FALSE),"")</f>
        <v/>
      </c>
      <c r="T23" s="44" t="str">
        <f t="shared" si="8"/>
        <v/>
      </c>
      <c r="U23" s="45" t="str">
        <f t="shared" si="9"/>
        <v/>
      </c>
      <c r="V23" s="46" t="str">
        <f t="shared" si="0"/>
        <v/>
      </c>
      <c r="W23" s="10"/>
    </row>
    <row r="24" spans="1:23" ht="21.75" customHeight="1" thickBot="1" x14ac:dyDescent="0.45">
      <c r="A24" s="48">
        <v>18</v>
      </c>
      <c r="B24" s="47"/>
      <c r="C24" s="35"/>
      <c r="D24" s="36"/>
      <c r="E24" s="37"/>
      <c r="F24" s="37"/>
      <c r="G24" s="38" t="str">
        <f t="shared" si="1"/>
        <v/>
      </c>
      <c r="H24" s="39" t="str">
        <f t="shared" si="2"/>
        <v/>
      </c>
      <c r="I24" s="40" t="str">
        <f t="shared" si="3"/>
        <v/>
      </c>
      <c r="J24" s="40" t="str">
        <f>IFERROR(VLOOKUP(I24,'（※削除しない）身長別標準体重を求める係数'!$C$4:$D$31,2,FALSE),"")</f>
        <v/>
      </c>
      <c r="K24" s="40" t="str">
        <f>IFERROR(VLOOKUP(I24,'（※削除しない）身長別標準体重を求める係数'!$C$4:$E$31,3,FALSE),"")</f>
        <v/>
      </c>
      <c r="L24" s="41" t="str">
        <f t="shared" si="4"/>
        <v/>
      </c>
      <c r="M24" s="39" t="str">
        <f t="shared" si="5"/>
        <v/>
      </c>
      <c r="N24" s="41" t="str">
        <f>IFERROR((F24-体格の評価!O24)/O24*100,"")</f>
        <v/>
      </c>
      <c r="O24" s="41" t="str">
        <f t="shared" si="6"/>
        <v/>
      </c>
      <c r="P24" s="41" t="str">
        <f>IFERROR(VLOOKUP(I24,'（※削除しない）身長別標準体重を求める係数'!$B$59:$D$103,2,FALSE),"")</f>
        <v/>
      </c>
      <c r="Q24" s="43" t="str">
        <f t="shared" si="7"/>
        <v/>
      </c>
      <c r="R24" s="42" t="str">
        <f>IFERROR(VLOOKUP(G24,'（※削除しない）身長別標準体重を求める係数'!$B$107:$C$128,2,FALSE),"")</f>
        <v/>
      </c>
      <c r="S24" s="40" t="str">
        <f>IFERROR(VLOOKUP(I24,'（※削除しない）身長別標準体重を求める係数'!$C$133:$D$160,2,FALSE),"")</f>
        <v/>
      </c>
      <c r="T24" s="44" t="str">
        <f t="shared" si="8"/>
        <v/>
      </c>
      <c r="U24" s="45" t="str">
        <f t="shared" si="9"/>
        <v/>
      </c>
      <c r="V24" s="46" t="str">
        <f t="shared" si="0"/>
        <v/>
      </c>
      <c r="W24" s="10"/>
    </row>
    <row r="25" spans="1:23" ht="21.75" customHeight="1" thickBot="1" x14ac:dyDescent="0.45">
      <c r="A25" s="48">
        <v>19</v>
      </c>
      <c r="B25" s="47"/>
      <c r="C25" s="35"/>
      <c r="D25" s="36"/>
      <c r="E25" s="37"/>
      <c r="F25" s="37"/>
      <c r="G25" s="38" t="str">
        <f t="shared" si="1"/>
        <v/>
      </c>
      <c r="H25" s="39" t="str">
        <f t="shared" si="2"/>
        <v/>
      </c>
      <c r="I25" s="40" t="str">
        <f t="shared" si="3"/>
        <v/>
      </c>
      <c r="J25" s="40" t="str">
        <f>IFERROR(VLOOKUP(I25,'（※削除しない）身長別標準体重を求める係数'!$C$4:$D$31,2,FALSE),"")</f>
        <v/>
      </c>
      <c r="K25" s="40" t="str">
        <f>IFERROR(VLOOKUP(I25,'（※削除しない）身長別標準体重を求める係数'!$C$4:$E$31,3,FALSE),"")</f>
        <v/>
      </c>
      <c r="L25" s="41" t="str">
        <f t="shared" si="4"/>
        <v/>
      </c>
      <c r="M25" s="39" t="str">
        <f t="shared" si="5"/>
        <v/>
      </c>
      <c r="N25" s="41" t="str">
        <f>IFERROR((F25-体格の評価!O25)/O25*100,"")</f>
        <v/>
      </c>
      <c r="O25" s="41" t="str">
        <f t="shared" si="6"/>
        <v/>
      </c>
      <c r="P25" s="41" t="str">
        <f>IFERROR(VLOOKUP(I25,'（※削除しない）身長別標準体重を求める係数'!$B$59:$D$103,2,FALSE),"")</f>
        <v/>
      </c>
      <c r="Q25" s="43" t="str">
        <f t="shared" si="7"/>
        <v/>
      </c>
      <c r="R25" s="42" t="str">
        <f>IFERROR(VLOOKUP(G25,'（※削除しない）身長別標準体重を求める係数'!$B$107:$C$128,2,FALSE),"")</f>
        <v/>
      </c>
      <c r="S25" s="40" t="str">
        <f>IFERROR(VLOOKUP(I25,'（※削除しない）身長別標準体重を求める係数'!$C$133:$D$160,2,FALSE),"")</f>
        <v/>
      </c>
      <c r="T25" s="44" t="str">
        <f t="shared" si="8"/>
        <v/>
      </c>
      <c r="U25" s="45" t="str">
        <f t="shared" si="9"/>
        <v/>
      </c>
      <c r="V25" s="46" t="str">
        <f t="shared" si="0"/>
        <v/>
      </c>
      <c r="W25" s="10"/>
    </row>
    <row r="26" spans="1:23" ht="21.75" customHeight="1" thickBot="1" x14ac:dyDescent="0.45">
      <c r="A26" s="48">
        <v>20</v>
      </c>
      <c r="B26" s="47"/>
      <c r="C26" s="35"/>
      <c r="D26" s="36"/>
      <c r="E26" s="37"/>
      <c r="F26" s="37"/>
      <c r="G26" s="38" t="str">
        <f t="shared" si="1"/>
        <v/>
      </c>
      <c r="H26" s="39" t="str">
        <f t="shared" si="2"/>
        <v/>
      </c>
      <c r="I26" s="40" t="str">
        <f t="shared" si="3"/>
        <v/>
      </c>
      <c r="J26" s="40" t="str">
        <f>IFERROR(VLOOKUP(I26,'（※削除しない）身長別標準体重を求める係数'!$C$4:$D$31,2,FALSE),"")</f>
        <v/>
      </c>
      <c r="K26" s="40" t="str">
        <f>IFERROR(VLOOKUP(I26,'（※削除しない）身長別標準体重を求める係数'!$C$4:$E$31,3,FALSE),"")</f>
        <v/>
      </c>
      <c r="L26" s="41" t="str">
        <f t="shared" si="4"/>
        <v/>
      </c>
      <c r="M26" s="39" t="str">
        <f t="shared" si="5"/>
        <v/>
      </c>
      <c r="N26" s="41" t="str">
        <f>IFERROR((F26-体格の評価!O26)/O26*100,"")</f>
        <v/>
      </c>
      <c r="O26" s="41" t="str">
        <f t="shared" si="6"/>
        <v/>
      </c>
      <c r="P26" s="41" t="str">
        <f>IFERROR(VLOOKUP(I26,'（※削除しない）身長別標準体重を求める係数'!$B$59:$D$103,2,FALSE),"")</f>
        <v/>
      </c>
      <c r="Q26" s="43" t="str">
        <f t="shared" si="7"/>
        <v/>
      </c>
      <c r="R26" s="42" t="str">
        <f>IFERROR(VLOOKUP(G26,'（※削除しない）身長別標準体重を求める係数'!$B$107:$C$128,2,FALSE),"")</f>
        <v/>
      </c>
      <c r="S26" s="40" t="str">
        <f>IFERROR(VLOOKUP(I26,'（※削除しない）身長別標準体重を求める係数'!$C$133:$D$160,2,FALSE),"")</f>
        <v/>
      </c>
      <c r="T26" s="44" t="str">
        <f t="shared" si="8"/>
        <v/>
      </c>
      <c r="U26" s="45" t="str">
        <f t="shared" si="9"/>
        <v/>
      </c>
      <c r="V26" s="46" t="str">
        <f t="shared" si="0"/>
        <v/>
      </c>
      <c r="W26" s="10"/>
    </row>
    <row r="27" spans="1:23" ht="21.75" customHeight="1" thickBot="1" x14ac:dyDescent="0.45">
      <c r="A27" s="48">
        <v>21</v>
      </c>
      <c r="B27" s="47"/>
      <c r="C27" s="35"/>
      <c r="D27" s="36"/>
      <c r="E27" s="37"/>
      <c r="F27" s="37"/>
      <c r="G27" s="38" t="str">
        <f t="shared" si="1"/>
        <v/>
      </c>
      <c r="H27" s="39" t="str">
        <f t="shared" si="2"/>
        <v/>
      </c>
      <c r="I27" s="40" t="str">
        <f t="shared" si="3"/>
        <v/>
      </c>
      <c r="J27" s="40" t="str">
        <f>IFERROR(VLOOKUP(I27,'（※削除しない）身長別標準体重を求める係数'!$C$4:$D$31,2,FALSE),"")</f>
        <v/>
      </c>
      <c r="K27" s="40" t="str">
        <f>IFERROR(VLOOKUP(I27,'（※削除しない）身長別標準体重を求める係数'!$C$4:$E$31,3,FALSE),"")</f>
        <v/>
      </c>
      <c r="L27" s="41" t="str">
        <f t="shared" si="4"/>
        <v/>
      </c>
      <c r="M27" s="39" t="str">
        <f t="shared" si="5"/>
        <v/>
      </c>
      <c r="N27" s="41" t="str">
        <f>IFERROR((F27-体格の評価!O27)/O27*100,"")</f>
        <v/>
      </c>
      <c r="O27" s="41" t="str">
        <f t="shared" si="6"/>
        <v/>
      </c>
      <c r="P27" s="41" t="str">
        <f>IFERROR(VLOOKUP(I27,'（※削除しない）身長別標準体重を求める係数'!$B$59:$D$103,2,FALSE),"")</f>
        <v/>
      </c>
      <c r="Q27" s="43" t="str">
        <f t="shared" si="7"/>
        <v/>
      </c>
      <c r="R27" s="42" t="str">
        <f>IFERROR(VLOOKUP(G27,'（※削除しない）身長別標準体重を求める係数'!$B$107:$C$128,2,FALSE),"")</f>
        <v/>
      </c>
      <c r="S27" s="40" t="str">
        <f>IFERROR(VLOOKUP(I27,'（※削除しない）身長別標準体重を求める係数'!$C$133:$D$160,2,FALSE),"")</f>
        <v/>
      </c>
      <c r="T27" s="44" t="str">
        <f t="shared" si="8"/>
        <v/>
      </c>
      <c r="U27" s="45" t="str">
        <f t="shared" si="9"/>
        <v/>
      </c>
      <c r="V27" s="46" t="str">
        <f t="shared" si="0"/>
        <v/>
      </c>
      <c r="W27" s="10"/>
    </row>
    <row r="28" spans="1:23" ht="21.75" customHeight="1" thickBot="1" x14ac:dyDescent="0.45">
      <c r="A28" s="48">
        <v>22</v>
      </c>
      <c r="B28" s="47"/>
      <c r="C28" s="35"/>
      <c r="D28" s="36"/>
      <c r="E28" s="37"/>
      <c r="F28" s="37"/>
      <c r="G28" s="38" t="str">
        <f t="shared" si="1"/>
        <v/>
      </c>
      <c r="H28" s="39" t="str">
        <f t="shared" si="2"/>
        <v/>
      </c>
      <c r="I28" s="40" t="str">
        <f t="shared" si="3"/>
        <v/>
      </c>
      <c r="J28" s="40" t="str">
        <f>IFERROR(VLOOKUP(I28,'（※削除しない）身長別標準体重を求める係数'!$C$4:$D$31,2,FALSE),"")</f>
        <v/>
      </c>
      <c r="K28" s="40" t="str">
        <f>IFERROR(VLOOKUP(I28,'（※削除しない）身長別標準体重を求める係数'!$C$4:$E$31,3,FALSE),"")</f>
        <v/>
      </c>
      <c r="L28" s="41" t="str">
        <f t="shared" si="4"/>
        <v/>
      </c>
      <c r="M28" s="39" t="str">
        <f t="shared" si="5"/>
        <v/>
      </c>
      <c r="N28" s="41" t="str">
        <f>IFERROR((F28-体格の評価!O28)/O28*100,"")</f>
        <v/>
      </c>
      <c r="O28" s="41" t="str">
        <f t="shared" si="6"/>
        <v/>
      </c>
      <c r="P28" s="41" t="str">
        <f>IFERROR(VLOOKUP(I28,'（※削除しない）身長別標準体重を求める係数'!$B$59:$D$103,2,FALSE),"")</f>
        <v/>
      </c>
      <c r="Q28" s="43" t="str">
        <f t="shared" si="7"/>
        <v/>
      </c>
      <c r="R28" s="42" t="str">
        <f>IFERROR(VLOOKUP(G28,'（※削除しない）身長別標準体重を求める係数'!$B$107:$C$128,2,FALSE),"")</f>
        <v/>
      </c>
      <c r="S28" s="40" t="str">
        <f>IFERROR(VLOOKUP(I28,'（※削除しない）身長別標準体重を求める係数'!$C$133:$D$160,2,FALSE),"")</f>
        <v/>
      </c>
      <c r="T28" s="44" t="str">
        <f t="shared" si="8"/>
        <v/>
      </c>
      <c r="U28" s="45" t="str">
        <f t="shared" si="9"/>
        <v/>
      </c>
      <c r="V28" s="46" t="str">
        <f t="shared" si="0"/>
        <v/>
      </c>
      <c r="W28" s="10"/>
    </row>
    <row r="29" spans="1:23" ht="21.75" customHeight="1" thickBot="1" x14ac:dyDescent="0.45">
      <c r="A29" s="48">
        <v>23</v>
      </c>
      <c r="B29" s="47"/>
      <c r="C29" s="35"/>
      <c r="D29" s="36"/>
      <c r="E29" s="37"/>
      <c r="F29" s="37"/>
      <c r="G29" s="38" t="str">
        <f t="shared" si="1"/>
        <v/>
      </c>
      <c r="H29" s="39" t="str">
        <f t="shared" si="2"/>
        <v/>
      </c>
      <c r="I29" s="40" t="str">
        <f t="shared" si="3"/>
        <v/>
      </c>
      <c r="J29" s="40" t="str">
        <f>IFERROR(VLOOKUP(I29,'（※削除しない）身長別標準体重を求める係数'!$C$4:$D$31,2,FALSE),"")</f>
        <v/>
      </c>
      <c r="K29" s="40" t="str">
        <f>IFERROR(VLOOKUP(I29,'（※削除しない）身長別標準体重を求める係数'!$C$4:$E$31,3,FALSE),"")</f>
        <v/>
      </c>
      <c r="L29" s="41" t="str">
        <f t="shared" si="4"/>
        <v/>
      </c>
      <c r="M29" s="39" t="str">
        <f t="shared" si="5"/>
        <v/>
      </c>
      <c r="N29" s="41" t="str">
        <f>IFERROR((F29-体格の評価!O29)/O29*100,"")</f>
        <v/>
      </c>
      <c r="O29" s="41" t="str">
        <f t="shared" si="6"/>
        <v/>
      </c>
      <c r="P29" s="41" t="str">
        <f>IFERROR(VLOOKUP(I29,'（※削除しない）身長別標準体重を求める係数'!$B$59:$D$103,2,FALSE),"")</f>
        <v/>
      </c>
      <c r="Q29" s="43" t="str">
        <f t="shared" si="7"/>
        <v/>
      </c>
      <c r="R29" s="42" t="str">
        <f>IFERROR(VLOOKUP(G29,'（※削除しない）身長別標準体重を求める係数'!$B$107:$C$128,2,FALSE),"")</f>
        <v/>
      </c>
      <c r="S29" s="40" t="str">
        <f>IFERROR(VLOOKUP(I29,'（※削除しない）身長別標準体重を求める係数'!$C$133:$D$160,2,FALSE),"")</f>
        <v/>
      </c>
      <c r="T29" s="44" t="str">
        <f t="shared" si="8"/>
        <v/>
      </c>
      <c r="U29" s="45" t="str">
        <f t="shared" si="9"/>
        <v/>
      </c>
      <c r="V29" s="46" t="str">
        <f t="shared" si="0"/>
        <v/>
      </c>
      <c r="W29" s="10"/>
    </row>
    <row r="30" spans="1:23" ht="21.75" customHeight="1" thickBot="1" x14ac:dyDescent="0.45">
      <c r="A30" s="48">
        <v>24</v>
      </c>
      <c r="B30" s="47"/>
      <c r="C30" s="35"/>
      <c r="D30" s="36"/>
      <c r="E30" s="37"/>
      <c r="F30" s="37"/>
      <c r="G30" s="38" t="str">
        <f t="shared" si="1"/>
        <v/>
      </c>
      <c r="H30" s="39" t="str">
        <f t="shared" si="2"/>
        <v/>
      </c>
      <c r="I30" s="40" t="str">
        <f t="shared" si="3"/>
        <v/>
      </c>
      <c r="J30" s="40" t="str">
        <f>IFERROR(VLOOKUP(I30,'（※削除しない）身長別標準体重を求める係数'!$C$4:$D$31,2,FALSE),"")</f>
        <v/>
      </c>
      <c r="K30" s="40" t="str">
        <f>IFERROR(VLOOKUP(I30,'（※削除しない）身長別標準体重を求める係数'!$C$4:$E$31,3,FALSE),"")</f>
        <v/>
      </c>
      <c r="L30" s="41" t="str">
        <f t="shared" si="4"/>
        <v/>
      </c>
      <c r="M30" s="39" t="str">
        <f t="shared" si="5"/>
        <v/>
      </c>
      <c r="N30" s="41" t="str">
        <f>IFERROR((F30-体格の評価!O30)/O30*100,"")</f>
        <v/>
      </c>
      <c r="O30" s="41" t="str">
        <f t="shared" si="6"/>
        <v/>
      </c>
      <c r="P30" s="41" t="str">
        <f>IFERROR(VLOOKUP(I30,'（※削除しない）身長別標準体重を求める係数'!$B$59:$D$103,2,FALSE),"")</f>
        <v/>
      </c>
      <c r="Q30" s="43" t="str">
        <f t="shared" si="7"/>
        <v/>
      </c>
      <c r="R30" s="42" t="str">
        <f>IFERROR(VLOOKUP(G30,'（※削除しない）身長別標準体重を求める係数'!$B$107:$C$128,2,FALSE),"")</f>
        <v/>
      </c>
      <c r="S30" s="40" t="str">
        <f>IFERROR(VLOOKUP(I30,'（※削除しない）身長別標準体重を求める係数'!$C$133:$D$160,2,FALSE),"")</f>
        <v/>
      </c>
      <c r="T30" s="44" t="str">
        <f t="shared" si="8"/>
        <v/>
      </c>
      <c r="U30" s="45" t="str">
        <f t="shared" si="9"/>
        <v/>
      </c>
      <c r="V30" s="46" t="str">
        <f t="shared" si="0"/>
        <v/>
      </c>
      <c r="W30" s="10"/>
    </row>
    <row r="31" spans="1:23" ht="21.75" customHeight="1" thickBot="1" x14ac:dyDescent="0.45">
      <c r="A31" s="48">
        <v>25</v>
      </c>
      <c r="B31" s="47"/>
      <c r="C31" s="35"/>
      <c r="D31" s="36"/>
      <c r="E31" s="37"/>
      <c r="F31" s="37"/>
      <c r="G31" s="38" t="str">
        <f t="shared" si="1"/>
        <v/>
      </c>
      <c r="H31" s="39" t="str">
        <f t="shared" si="2"/>
        <v/>
      </c>
      <c r="I31" s="40" t="str">
        <f t="shared" si="3"/>
        <v/>
      </c>
      <c r="J31" s="40" t="str">
        <f>IFERROR(VLOOKUP(I31,'（※削除しない）身長別標準体重を求める係数'!$C$4:$D$31,2,FALSE),"")</f>
        <v/>
      </c>
      <c r="K31" s="40" t="str">
        <f>IFERROR(VLOOKUP(I31,'（※削除しない）身長別標準体重を求める係数'!$C$4:$E$31,3,FALSE),"")</f>
        <v/>
      </c>
      <c r="L31" s="41" t="str">
        <f t="shared" si="4"/>
        <v/>
      </c>
      <c r="M31" s="39" t="str">
        <f t="shared" si="5"/>
        <v/>
      </c>
      <c r="N31" s="41" t="str">
        <f>IFERROR((F31-体格の評価!O31)/O31*100,"")</f>
        <v/>
      </c>
      <c r="O31" s="41" t="str">
        <f t="shared" si="6"/>
        <v/>
      </c>
      <c r="P31" s="41" t="str">
        <f>IFERROR(VLOOKUP(I31,'（※削除しない）身長別標準体重を求める係数'!$B$59:$D$103,2,FALSE),"")</f>
        <v/>
      </c>
      <c r="Q31" s="43" t="str">
        <f t="shared" si="7"/>
        <v/>
      </c>
      <c r="R31" s="42" t="str">
        <f>IFERROR(VLOOKUP(G31,'（※削除しない）身長別標準体重を求める係数'!$B$107:$C$128,2,FALSE),"")</f>
        <v/>
      </c>
      <c r="S31" s="40" t="str">
        <f>IFERROR(VLOOKUP(I31,'（※削除しない）身長別標準体重を求める係数'!$C$133:$D$160,2,FALSE),"")</f>
        <v/>
      </c>
      <c r="T31" s="44" t="str">
        <f t="shared" si="8"/>
        <v/>
      </c>
      <c r="U31" s="45" t="str">
        <f t="shared" si="9"/>
        <v/>
      </c>
      <c r="V31" s="46" t="str">
        <f t="shared" si="0"/>
        <v/>
      </c>
      <c r="W31" s="10"/>
    </row>
    <row r="32" spans="1:23" ht="21.75" customHeight="1" thickBot="1" x14ac:dyDescent="0.45">
      <c r="A32" s="48">
        <v>26</v>
      </c>
      <c r="B32" s="47"/>
      <c r="C32" s="35"/>
      <c r="D32" s="36"/>
      <c r="E32" s="37"/>
      <c r="F32" s="37"/>
      <c r="G32" s="38" t="str">
        <f t="shared" si="1"/>
        <v/>
      </c>
      <c r="H32" s="39" t="str">
        <f t="shared" si="2"/>
        <v/>
      </c>
      <c r="I32" s="40" t="str">
        <f t="shared" si="3"/>
        <v/>
      </c>
      <c r="J32" s="40" t="str">
        <f>IFERROR(VLOOKUP(I32,'（※削除しない）身長別標準体重を求める係数'!$C$4:$D$31,2,FALSE),"")</f>
        <v/>
      </c>
      <c r="K32" s="40" t="str">
        <f>IFERROR(VLOOKUP(I32,'（※削除しない）身長別標準体重を求める係数'!$C$4:$E$31,3,FALSE),"")</f>
        <v/>
      </c>
      <c r="L32" s="41" t="str">
        <f t="shared" si="4"/>
        <v/>
      </c>
      <c r="M32" s="39" t="str">
        <f t="shared" si="5"/>
        <v/>
      </c>
      <c r="N32" s="41" t="str">
        <f>IFERROR((F32-体格の評価!O32)/O32*100,"")</f>
        <v/>
      </c>
      <c r="O32" s="41" t="str">
        <f t="shared" si="6"/>
        <v/>
      </c>
      <c r="P32" s="41" t="str">
        <f>IFERROR(VLOOKUP(I32,'（※削除しない）身長別標準体重を求める係数'!$B$59:$D$103,2,FALSE),"")</f>
        <v/>
      </c>
      <c r="Q32" s="43" t="str">
        <f t="shared" si="7"/>
        <v/>
      </c>
      <c r="R32" s="42" t="str">
        <f>IFERROR(VLOOKUP(G32,'（※削除しない）身長別標準体重を求める係数'!$B$107:$C$128,2,FALSE),"")</f>
        <v/>
      </c>
      <c r="S32" s="40" t="str">
        <f>IFERROR(VLOOKUP(I32,'（※削除しない）身長別標準体重を求める係数'!$C$133:$D$160,2,FALSE),"")</f>
        <v/>
      </c>
      <c r="T32" s="44" t="str">
        <f t="shared" si="8"/>
        <v/>
      </c>
      <c r="U32" s="45" t="str">
        <f t="shared" si="9"/>
        <v/>
      </c>
      <c r="V32" s="46" t="str">
        <f t="shared" si="0"/>
        <v/>
      </c>
      <c r="W32" s="10"/>
    </row>
    <row r="33" spans="1:44" ht="21.75" customHeight="1" thickBot="1" x14ac:dyDescent="0.45">
      <c r="A33" s="48">
        <v>27</v>
      </c>
      <c r="B33" s="47"/>
      <c r="C33" s="35"/>
      <c r="D33" s="36"/>
      <c r="E33" s="37"/>
      <c r="F33" s="37"/>
      <c r="G33" s="38" t="str">
        <f t="shared" si="1"/>
        <v/>
      </c>
      <c r="H33" s="39" t="str">
        <f t="shared" si="2"/>
        <v/>
      </c>
      <c r="I33" s="40" t="str">
        <f t="shared" si="3"/>
        <v/>
      </c>
      <c r="J33" s="40" t="str">
        <f>IFERROR(VLOOKUP(I33,'（※削除しない）身長別標準体重を求める係数'!$C$4:$D$31,2,FALSE),"")</f>
        <v/>
      </c>
      <c r="K33" s="40" t="str">
        <f>IFERROR(VLOOKUP(I33,'（※削除しない）身長別標準体重を求める係数'!$C$4:$E$31,3,FALSE),"")</f>
        <v/>
      </c>
      <c r="L33" s="41" t="str">
        <f t="shared" si="4"/>
        <v/>
      </c>
      <c r="M33" s="39" t="str">
        <f t="shared" si="5"/>
        <v/>
      </c>
      <c r="N33" s="41" t="str">
        <f>IFERROR((F33-体格の評価!O33)/O33*100,"")</f>
        <v/>
      </c>
      <c r="O33" s="41" t="str">
        <f t="shared" si="6"/>
        <v/>
      </c>
      <c r="P33" s="41" t="str">
        <f>IFERROR(VLOOKUP(I33,'（※削除しない）身長別標準体重を求める係数'!$B$59:$D$103,2,FALSE),"")</f>
        <v/>
      </c>
      <c r="Q33" s="43" t="str">
        <f t="shared" si="7"/>
        <v/>
      </c>
      <c r="R33" s="42" t="str">
        <f>IFERROR(VLOOKUP(G33,'（※削除しない）身長別標準体重を求める係数'!$B$107:$C$128,2,FALSE),"")</f>
        <v/>
      </c>
      <c r="S33" s="40" t="str">
        <f>IFERROR(VLOOKUP(I33,'（※削除しない）身長別標準体重を求める係数'!$C$133:$D$160,2,FALSE),"")</f>
        <v/>
      </c>
      <c r="T33" s="44" t="str">
        <f t="shared" si="8"/>
        <v/>
      </c>
      <c r="U33" s="45" t="str">
        <f t="shared" si="9"/>
        <v/>
      </c>
      <c r="V33" s="46" t="str">
        <f t="shared" si="0"/>
        <v/>
      </c>
      <c r="W33" s="10"/>
    </row>
    <row r="34" spans="1:44" ht="21.75" customHeight="1" thickBot="1" x14ac:dyDescent="0.45">
      <c r="A34" s="48">
        <v>28</v>
      </c>
      <c r="B34" s="47"/>
      <c r="C34" s="35"/>
      <c r="D34" s="36"/>
      <c r="E34" s="37"/>
      <c r="F34" s="37"/>
      <c r="G34" s="38" t="str">
        <f t="shared" si="1"/>
        <v/>
      </c>
      <c r="H34" s="39" t="str">
        <f t="shared" si="2"/>
        <v/>
      </c>
      <c r="I34" s="40" t="str">
        <f t="shared" si="3"/>
        <v/>
      </c>
      <c r="J34" s="40" t="str">
        <f>IFERROR(VLOOKUP(I34,'（※削除しない）身長別標準体重を求める係数'!$C$4:$D$31,2,FALSE),"")</f>
        <v/>
      </c>
      <c r="K34" s="40" t="str">
        <f>IFERROR(VLOOKUP(I34,'（※削除しない）身長別標準体重を求める係数'!$C$4:$E$31,3,FALSE),"")</f>
        <v/>
      </c>
      <c r="L34" s="41" t="str">
        <f t="shared" si="4"/>
        <v/>
      </c>
      <c r="M34" s="39" t="str">
        <f t="shared" si="5"/>
        <v/>
      </c>
      <c r="N34" s="41" t="str">
        <f>IFERROR((F34-体格の評価!O34)/O34*100,"")</f>
        <v/>
      </c>
      <c r="O34" s="41" t="str">
        <f t="shared" si="6"/>
        <v/>
      </c>
      <c r="P34" s="41" t="str">
        <f>IFERROR(VLOOKUP(I34,'（※削除しない）身長別標準体重を求める係数'!$B$59:$D$103,2,FALSE),"")</f>
        <v/>
      </c>
      <c r="Q34" s="43" t="str">
        <f t="shared" si="7"/>
        <v/>
      </c>
      <c r="R34" s="42" t="str">
        <f>IFERROR(VLOOKUP(G34,'（※削除しない）身長別標準体重を求める係数'!$B$107:$C$128,2,FALSE),"")</f>
        <v/>
      </c>
      <c r="S34" s="40" t="str">
        <f>IFERROR(VLOOKUP(I34,'（※削除しない）身長別標準体重を求める係数'!$C$133:$D$160,2,FALSE),"")</f>
        <v/>
      </c>
      <c r="T34" s="44" t="str">
        <f t="shared" si="8"/>
        <v/>
      </c>
      <c r="U34" s="45" t="str">
        <f t="shared" si="9"/>
        <v/>
      </c>
      <c r="V34" s="46" t="str">
        <f t="shared" si="0"/>
        <v/>
      </c>
      <c r="W34" s="10"/>
    </row>
    <row r="35" spans="1:44" ht="21.75" customHeight="1" thickBot="1" x14ac:dyDescent="0.45">
      <c r="A35" s="48">
        <v>29</v>
      </c>
      <c r="B35" s="47"/>
      <c r="C35" s="35"/>
      <c r="D35" s="36"/>
      <c r="E35" s="37"/>
      <c r="F35" s="37"/>
      <c r="G35" s="38" t="str">
        <f t="shared" si="1"/>
        <v/>
      </c>
      <c r="H35" s="39" t="str">
        <f t="shared" si="2"/>
        <v/>
      </c>
      <c r="I35" s="40" t="str">
        <f t="shared" si="3"/>
        <v/>
      </c>
      <c r="J35" s="40" t="str">
        <f>IFERROR(VLOOKUP(I35,'（※削除しない）身長別標準体重を求める係数'!$C$4:$D$31,2,FALSE),"")</f>
        <v/>
      </c>
      <c r="K35" s="40" t="str">
        <f>IFERROR(VLOOKUP(I35,'（※削除しない）身長別標準体重を求める係数'!$C$4:$E$31,3,FALSE),"")</f>
        <v/>
      </c>
      <c r="L35" s="41" t="str">
        <f t="shared" si="4"/>
        <v/>
      </c>
      <c r="M35" s="39" t="str">
        <f t="shared" si="5"/>
        <v/>
      </c>
      <c r="N35" s="41" t="str">
        <f>IFERROR((F35-体格の評価!O35)/O35*100,"")</f>
        <v/>
      </c>
      <c r="O35" s="41" t="str">
        <f t="shared" si="6"/>
        <v/>
      </c>
      <c r="P35" s="41" t="str">
        <f>IFERROR(VLOOKUP(I35,'（※削除しない）身長別標準体重を求める係数'!$B$59:$D$103,2,FALSE),"")</f>
        <v/>
      </c>
      <c r="Q35" s="43" t="str">
        <f t="shared" si="7"/>
        <v/>
      </c>
      <c r="R35" s="42" t="str">
        <f>IFERROR(VLOOKUP(G35,'（※削除しない）身長別標準体重を求める係数'!$B$107:$C$128,2,FALSE),"")</f>
        <v/>
      </c>
      <c r="S35" s="40" t="str">
        <f>IFERROR(VLOOKUP(I35,'（※削除しない）身長別標準体重を求める係数'!$C$133:$D$160,2,FALSE),"")</f>
        <v/>
      </c>
      <c r="T35" s="44" t="str">
        <f t="shared" si="8"/>
        <v/>
      </c>
      <c r="U35" s="45" t="str">
        <f t="shared" si="9"/>
        <v/>
      </c>
      <c r="V35" s="46" t="str">
        <f t="shared" si="0"/>
        <v/>
      </c>
      <c r="W35" s="10"/>
    </row>
    <row r="36" spans="1:44" ht="21.75" customHeight="1" thickBot="1" x14ac:dyDescent="0.45">
      <c r="A36" s="48">
        <v>30</v>
      </c>
      <c r="B36" s="47"/>
      <c r="C36" s="35"/>
      <c r="D36" s="36"/>
      <c r="E36" s="37"/>
      <c r="F36" s="37"/>
      <c r="G36" s="38" t="str">
        <f t="shared" si="1"/>
        <v/>
      </c>
      <c r="H36" s="39" t="str">
        <f t="shared" si="2"/>
        <v/>
      </c>
      <c r="I36" s="40" t="str">
        <f t="shared" si="3"/>
        <v/>
      </c>
      <c r="J36" s="40" t="str">
        <f>IFERROR(VLOOKUP(I36,'（※削除しない）身長別標準体重を求める係数'!$C$4:$D$31,2,FALSE),"")</f>
        <v/>
      </c>
      <c r="K36" s="40" t="str">
        <f>IFERROR(VLOOKUP(I36,'（※削除しない）身長別標準体重を求める係数'!$C$4:$E$31,3,FALSE),"")</f>
        <v/>
      </c>
      <c r="L36" s="41" t="str">
        <f t="shared" si="4"/>
        <v/>
      </c>
      <c r="M36" s="39" t="str">
        <f t="shared" si="5"/>
        <v/>
      </c>
      <c r="N36" s="41" t="str">
        <f>IFERROR((F36-体格の評価!O36)/O36*100,"")</f>
        <v/>
      </c>
      <c r="O36" s="41" t="str">
        <f t="shared" si="6"/>
        <v/>
      </c>
      <c r="P36" s="41" t="str">
        <f>IFERROR(VLOOKUP(I36,'（※削除しない）身長別標準体重を求める係数'!$B$59:$D$103,2,FALSE),"")</f>
        <v/>
      </c>
      <c r="Q36" s="43" t="str">
        <f t="shared" si="7"/>
        <v/>
      </c>
      <c r="R36" s="42" t="str">
        <f>IFERROR(VLOOKUP(G36,'（※削除しない）身長別標準体重を求める係数'!$B$107:$C$128,2,FALSE),"")</f>
        <v/>
      </c>
      <c r="S36" s="40" t="str">
        <f>IFERROR(VLOOKUP(I36,'（※削除しない）身長別標準体重を求める係数'!$C$133:$D$160,2,FALSE),"")</f>
        <v/>
      </c>
      <c r="T36" s="44" t="str">
        <f t="shared" si="8"/>
        <v/>
      </c>
      <c r="U36" s="45" t="str">
        <f t="shared" si="9"/>
        <v/>
      </c>
      <c r="V36" s="46" t="str">
        <f t="shared" si="0"/>
        <v/>
      </c>
      <c r="W36" s="10"/>
    </row>
    <row r="37" spans="1:44" ht="21.75" customHeight="1" thickBot="1" x14ac:dyDescent="0.45">
      <c r="A37" s="48">
        <v>31</v>
      </c>
      <c r="B37" s="47"/>
      <c r="C37" s="35"/>
      <c r="D37" s="36"/>
      <c r="E37" s="37"/>
      <c r="F37" s="37"/>
      <c r="G37" s="38" t="str">
        <f t="shared" si="1"/>
        <v/>
      </c>
      <c r="H37" s="39" t="str">
        <f t="shared" si="2"/>
        <v/>
      </c>
      <c r="I37" s="40" t="str">
        <f t="shared" si="3"/>
        <v/>
      </c>
      <c r="J37" s="40" t="str">
        <f>IFERROR(VLOOKUP(I37,'（※削除しない）身長別標準体重を求める係数'!$C$4:$D$31,2,FALSE),"")</f>
        <v/>
      </c>
      <c r="K37" s="40" t="str">
        <f>IFERROR(VLOOKUP(I37,'（※削除しない）身長別標準体重を求める係数'!$C$4:$E$31,3,FALSE),"")</f>
        <v/>
      </c>
      <c r="L37" s="41" t="str">
        <f t="shared" si="4"/>
        <v/>
      </c>
      <c r="M37" s="39" t="str">
        <f t="shared" si="5"/>
        <v/>
      </c>
      <c r="N37" s="41" t="str">
        <f>IFERROR((F37-体格の評価!O37)/O37*100,"")</f>
        <v/>
      </c>
      <c r="O37" s="41" t="str">
        <f t="shared" si="6"/>
        <v/>
      </c>
      <c r="P37" s="41" t="str">
        <f>IFERROR(VLOOKUP(I37,'（※削除しない）身長別標準体重を求める係数'!$B$59:$D$103,2,FALSE),"")</f>
        <v/>
      </c>
      <c r="Q37" s="43" t="str">
        <f t="shared" si="7"/>
        <v/>
      </c>
      <c r="R37" s="42" t="str">
        <f>IFERROR(VLOOKUP(G37,'（※削除しない）身長別標準体重を求める係数'!$B$107:$C$128,2,FALSE),"")</f>
        <v/>
      </c>
      <c r="S37" s="40" t="str">
        <f>IFERROR(VLOOKUP(I37,'（※削除しない）身長別標準体重を求める係数'!$C$133:$D$160,2,FALSE),"")</f>
        <v/>
      </c>
      <c r="T37" s="44" t="str">
        <f t="shared" si="8"/>
        <v/>
      </c>
      <c r="U37" s="45" t="str">
        <f t="shared" si="9"/>
        <v/>
      </c>
      <c r="V37" s="46" t="str">
        <f t="shared" si="0"/>
        <v/>
      </c>
      <c r="W37" s="10"/>
    </row>
    <row r="38" spans="1:44" ht="21.75" customHeight="1" thickBot="1" x14ac:dyDescent="0.45">
      <c r="A38" s="48">
        <v>32</v>
      </c>
      <c r="B38" s="47"/>
      <c r="C38" s="35"/>
      <c r="D38" s="36"/>
      <c r="E38" s="37"/>
      <c r="F38" s="37"/>
      <c r="G38" s="38" t="str">
        <f t="shared" si="1"/>
        <v/>
      </c>
      <c r="H38" s="39" t="str">
        <f t="shared" si="2"/>
        <v/>
      </c>
      <c r="I38" s="40" t="str">
        <f t="shared" si="3"/>
        <v/>
      </c>
      <c r="J38" s="40" t="str">
        <f>IFERROR(VLOOKUP(I38,'（※削除しない）身長別標準体重を求める係数'!$C$4:$D$31,2,FALSE),"")</f>
        <v/>
      </c>
      <c r="K38" s="40" t="str">
        <f>IFERROR(VLOOKUP(I38,'（※削除しない）身長別標準体重を求める係数'!$C$4:$E$31,3,FALSE),"")</f>
        <v/>
      </c>
      <c r="L38" s="41" t="str">
        <f t="shared" si="4"/>
        <v/>
      </c>
      <c r="M38" s="39" t="str">
        <f t="shared" si="5"/>
        <v/>
      </c>
      <c r="N38" s="41" t="str">
        <f>IFERROR((F38-体格の評価!O38)/O38*100,"")</f>
        <v/>
      </c>
      <c r="O38" s="41" t="str">
        <f t="shared" si="6"/>
        <v/>
      </c>
      <c r="P38" s="41" t="str">
        <f>IFERROR(VLOOKUP(I38,'（※削除しない）身長別標準体重を求める係数'!$B$59:$D$103,2,FALSE),"")</f>
        <v/>
      </c>
      <c r="Q38" s="43" t="str">
        <f t="shared" si="7"/>
        <v/>
      </c>
      <c r="R38" s="42" t="str">
        <f>IFERROR(VLOOKUP(G38,'（※削除しない）身長別標準体重を求める係数'!$B$107:$C$128,2,FALSE),"")</f>
        <v/>
      </c>
      <c r="S38" s="40" t="str">
        <f>IFERROR(VLOOKUP(I38,'（※削除しない）身長別標準体重を求める係数'!$C$133:$D$160,2,FALSE),"")</f>
        <v/>
      </c>
      <c r="T38" s="44" t="str">
        <f t="shared" si="8"/>
        <v/>
      </c>
      <c r="U38" s="45" t="str">
        <f t="shared" si="9"/>
        <v/>
      </c>
      <c r="V38" s="46" t="str">
        <f t="shared" si="0"/>
        <v/>
      </c>
      <c r="W38" s="10"/>
    </row>
    <row r="39" spans="1:44" ht="21.75" customHeight="1" thickBot="1" x14ac:dyDescent="0.45">
      <c r="A39" s="48">
        <v>33</v>
      </c>
      <c r="B39" s="47"/>
      <c r="C39" s="35"/>
      <c r="D39" s="36"/>
      <c r="E39" s="37"/>
      <c r="F39" s="37"/>
      <c r="G39" s="38" t="str">
        <f t="shared" si="1"/>
        <v/>
      </c>
      <c r="H39" s="39" t="str">
        <f t="shared" si="2"/>
        <v/>
      </c>
      <c r="I39" s="40" t="str">
        <f t="shared" si="3"/>
        <v/>
      </c>
      <c r="J39" s="40" t="str">
        <f>IFERROR(VLOOKUP(I39,'（※削除しない）身長別標準体重を求める係数'!$C$4:$D$31,2,FALSE),"")</f>
        <v/>
      </c>
      <c r="K39" s="40" t="str">
        <f>IFERROR(VLOOKUP(I39,'（※削除しない）身長別標準体重を求める係数'!$C$4:$E$31,3,FALSE),"")</f>
        <v/>
      </c>
      <c r="L39" s="41" t="str">
        <f t="shared" si="4"/>
        <v/>
      </c>
      <c r="M39" s="39" t="str">
        <f t="shared" si="5"/>
        <v/>
      </c>
      <c r="N39" s="41" t="str">
        <f>IFERROR((F39-体格の評価!O39)/O39*100,"")</f>
        <v/>
      </c>
      <c r="O39" s="41" t="str">
        <f t="shared" si="6"/>
        <v/>
      </c>
      <c r="P39" s="41" t="str">
        <f>IFERROR(VLOOKUP(I39,'（※削除しない）身長別標準体重を求める係数'!$B$59:$D$103,2,FALSE),"")</f>
        <v/>
      </c>
      <c r="Q39" s="43" t="str">
        <f t="shared" si="7"/>
        <v/>
      </c>
      <c r="R39" s="42" t="str">
        <f>IFERROR(VLOOKUP(G39,'（※削除しない）身長別標準体重を求める係数'!$B$107:$C$128,2,FALSE),"")</f>
        <v/>
      </c>
      <c r="S39" s="40" t="str">
        <f>IFERROR(VLOOKUP(I39,'（※削除しない）身長別標準体重を求める係数'!$C$133:$D$160,2,FALSE),"")</f>
        <v/>
      </c>
      <c r="T39" s="44" t="str">
        <f t="shared" si="8"/>
        <v/>
      </c>
      <c r="U39" s="45" t="str">
        <f t="shared" si="9"/>
        <v/>
      </c>
      <c r="V39" s="46" t="str">
        <f t="shared" si="0"/>
        <v/>
      </c>
      <c r="W39" s="10"/>
    </row>
    <row r="40" spans="1:44" ht="21.75" customHeight="1" thickBot="1" x14ac:dyDescent="0.45">
      <c r="A40" s="48">
        <v>34</v>
      </c>
      <c r="B40" s="47"/>
      <c r="C40" s="35"/>
      <c r="D40" s="36"/>
      <c r="E40" s="37"/>
      <c r="F40" s="37"/>
      <c r="G40" s="38" t="str">
        <f t="shared" si="1"/>
        <v/>
      </c>
      <c r="H40" s="39" t="str">
        <f t="shared" si="2"/>
        <v/>
      </c>
      <c r="I40" s="40" t="str">
        <f t="shared" si="3"/>
        <v/>
      </c>
      <c r="J40" s="40" t="str">
        <f>IFERROR(VLOOKUP(I40,'（※削除しない）身長別標準体重を求める係数'!$C$4:$D$31,2,FALSE),"")</f>
        <v/>
      </c>
      <c r="K40" s="40" t="str">
        <f>IFERROR(VLOOKUP(I40,'（※削除しない）身長別標準体重を求める係数'!$C$4:$E$31,3,FALSE),"")</f>
        <v/>
      </c>
      <c r="L40" s="41" t="str">
        <f t="shared" si="4"/>
        <v/>
      </c>
      <c r="M40" s="39" t="str">
        <f t="shared" si="5"/>
        <v/>
      </c>
      <c r="N40" s="41" t="str">
        <f>IFERROR((F40-体格の評価!O40)/O40*100,"")</f>
        <v/>
      </c>
      <c r="O40" s="41" t="str">
        <f t="shared" si="6"/>
        <v/>
      </c>
      <c r="P40" s="41" t="str">
        <f>IFERROR(VLOOKUP(I40,'（※削除しない）身長別標準体重を求める係数'!$B$59:$D$103,2,FALSE),"")</f>
        <v/>
      </c>
      <c r="Q40" s="43" t="str">
        <f t="shared" si="7"/>
        <v/>
      </c>
      <c r="R40" s="42" t="str">
        <f>IFERROR(VLOOKUP(G40,'（※削除しない）身長別標準体重を求める係数'!$B$107:$C$128,2,FALSE),"")</f>
        <v/>
      </c>
      <c r="S40" s="40" t="str">
        <f>IFERROR(VLOOKUP(I40,'（※削除しない）身長別標準体重を求める係数'!$C$133:$D$160,2,FALSE),"")</f>
        <v/>
      </c>
      <c r="T40" s="44" t="str">
        <f t="shared" si="8"/>
        <v/>
      </c>
      <c r="U40" s="45" t="str">
        <f t="shared" si="9"/>
        <v/>
      </c>
      <c r="V40" s="46" t="str">
        <f t="shared" si="0"/>
        <v/>
      </c>
      <c r="W40" s="10"/>
    </row>
    <row r="41" spans="1:44" ht="21.75" customHeight="1" thickBot="1" x14ac:dyDescent="0.45">
      <c r="A41" s="48">
        <v>35</v>
      </c>
      <c r="B41" s="47"/>
      <c r="C41" s="35"/>
      <c r="D41" s="36"/>
      <c r="E41" s="37"/>
      <c r="F41" s="37"/>
      <c r="G41" s="38" t="str">
        <f t="shared" si="1"/>
        <v/>
      </c>
      <c r="H41" s="39" t="str">
        <f t="shared" si="2"/>
        <v/>
      </c>
      <c r="I41" s="40" t="str">
        <f t="shared" si="3"/>
        <v/>
      </c>
      <c r="J41" s="40" t="str">
        <f>IFERROR(VLOOKUP(I41,'（※削除しない）身長別標準体重を求める係数'!$C$4:$D$31,2,FALSE),"")</f>
        <v/>
      </c>
      <c r="K41" s="40" t="str">
        <f>IFERROR(VLOOKUP(I41,'（※削除しない）身長別標準体重を求める係数'!$C$4:$E$31,3,FALSE),"")</f>
        <v/>
      </c>
      <c r="L41" s="41" t="str">
        <f t="shared" si="4"/>
        <v/>
      </c>
      <c r="M41" s="39" t="str">
        <f t="shared" si="5"/>
        <v/>
      </c>
      <c r="N41" s="41" t="str">
        <f>IFERROR((F41-体格の評価!O41)/O41*100,"")</f>
        <v/>
      </c>
      <c r="O41" s="41" t="str">
        <f t="shared" si="6"/>
        <v/>
      </c>
      <c r="P41" s="41" t="str">
        <f>IFERROR(VLOOKUP(I41,'（※削除しない）身長別標準体重を求める係数'!$B$59:$D$103,2,FALSE),"")</f>
        <v/>
      </c>
      <c r="Q41" s="43" t="str">
        <f t="shared" si="7"/>
        <v/>
      </c>
      <c r="R41" s="42" t="str">
        <f>IFERROR(VLOOKUP(G41,'（※削除しない）身長別標準体重を求める係数'!$B$107:$C$128,2,FALSE),"")</f>
        <v/>
      </c>
      <c r="S41" s="40" t="str">
        <f>IFERROR(VLOOKUP(I41,'（※削除しない）身長別標準体重を求める係数'!$C$133:$D$160,2,FALSE),"")</f>
        <v/>
      </c>
      <c r="T41" s="44" t="str">
        <f t="shared" si="8"/>
        <v/>
      </c>
      <c r="U41" s="45" t="str">
        <f t="shared" si="9"/>
        <v/>
      </c>
      <c r="V41" s="46" t="str">
        <f t="shared" si="0"/>
        <v/>
      </c>
      <c r="W41" s="10"/>
    </row>
    <row r="42" spans="1:44" ht="21.75" customHeight="1" thickBot="1" x14ac:dyDescent="0.45">
      <c r="A42" s="48">
        <v>36</v>
      </c>
      <c r="B42" s="47"/>
      <c r="C42" s="35"/>
      <c r="D42" s="36"/>
      <c r="E42" s="37"/>
      <c r="F42" s="37"/>
      <c r="G42" s="38" t="str">
        <f t="shared" si="1"/>
        <v/>
      </c>
      <c r="H42" s="39" t="str">
        <f t="shared" si="2"/>
        <v/>
      </c>
      <c r="I42" s="40" t="str">
        <f t="shared" si="3"/>
        <v/>
      </c>
      <c r="J42" s="40" t="str">
        <f>IFERROR(VLOOKUP(I42,'（※削除しない）身長別標準体重を求める係数'!$C$4:$D$31,2,FALSE),"")</f>
        <v/>
      </c>
      <c r="K42" s="40" t="str">
        <f>IFERROR(VLOOKUP(I42,'（※削除しない）身長別標準体重を求める係数'!$C$4:$E$31,3,FALSE),"")</f>
        <v/>
      </c>
      <c r="L42" s="41" t="str">
        <f t="shared" si="4"/>
        <v/>
      </c>
      <c r="M42" s="39" t="str">
        <f t="shared" si="5"/>
        <v/>
      </c>
      <c r="N42" s="41" t="str">
        <f>IFERROR((F42-体格の評価!O42)/O42*100,"")</f>
        <v/>
      </c>
      <c r="O42" s="41" t="str">
        <f t="shared" si="6"/>
        <v/>
      </c>
      <c r="P42" s="41" t="str">
        <f>IFERROR(VLOOKUP(I42,'（※削除しない）身長別標準体重を求める係数'!$B$59:$D$103,2,FALSE),"")</f>
        <v/>
      </c>
      <c r="Q42" s="43" t="str">
        <f t="shared" si="7"/>
        <v/>
      </c>
      <c r="R42" s="42" t="str">
        <f>IFERROR(VLOOKUP(G42,'（※削除しない）身長別標準体重を求める係数'!$B$107:$C$128,2,FALSE),"")</f>
        <v/>
      </c>
      <c r="S42" s="40" t="str">
        <f>IFERROR(VLOOKUP(I42,'（※削除しない）身長別標準体重を求める係数'!$C$133:$D$160,2,FALSE),"")</f>
        <v/>
      </c>
      <c r="T42" s="44" t="str">
        <f t="shared" si="8"/>
        <v/>
      </c>
      <c r="U42" s="45" t="str">
        <f t="shared" si="9"/>
        <v/>
      </c>
      <c r="V42" s="46" t="str">
        <f t="shared" si="0"/>
        <v/>
      </c>
      <c r="W42" s="10"/>
    </row>
    <row r="43" spans="1:44" ht="21.75" customHeight="1" thickBot="1" x14ac:dyDescent="0.45">
      <c r="A43" s="48">
        <v>37</v>
      </c>
      <c r="B43" s="47"/>
      <c r="C43" s="35"/>
      <c r="D43" s="36"/>
      <c r="E43" s="37"/>
      <c r="F43" s="37"/>
      <c r="G43" s="38" t="str">
        <f t="shared" si="1"/>
        <v/>
      </c>
      <c r="H43" s="39" t="str">
        <f t="shared" si="2"/>
        <v/>
      </c>
      <c r="I43" s="40" t="str">
        <f t="shared" si="3"/>
        <v/>
      </c>
      <c r="J43" s="40" t="str">
        <f>IFERROR(VLOOKUP(I43,'（※削除しない）身長別標準体重を求める係数'!$C$4:$D$31,2,FALSE),"")</f>
        <v/>
      </c>
      <c r="K43" s="40" t="str">
        <f>IFERROR(VLOOKUP(I43,'（※削除しない）身長別標準体重を求める係数'!$C$4:$E$31,3,FALSE),"")</f>
        <v/>
      </c>
      <c r="L43" s="41" t="str">
        <f t="shared" si="4"/>
        <v/>
      </c>
      <c r="M43" s="39" t="str">
        <f t="shared" si="5"/>
        <v/>
      </c>
      <c r="N43" s="41" t="str">
        <f>IFERROR((F43-体格の評価!O43)/O43*100,"")</f>
        <v/>
      </c>
      <c r="O43" s="41" t="str">
        <f t="shared" si="6"/>
        <v/>
      </c>
      <c r="P43" s="41" t="str">
        <f>IFERROR(VLOOKUP(I43,'（※削除しない）身長別標準体重を求める係数'!$B$59:$D$103,2,FALSE),"")</f>
        <v/>
      </c>
      <c r="Q43" s="43" t="str">
        <f t="shared" si="7"/>
        <v/>
      </c>
      <c r="R43" s="42" t="str">
        <f>IFERROR(VLOOKUP(G43,'（※削除しない）身長別標準体重を求める係数'!$B$107:$C$128,2,FALSE),"")</f>
        <v/>
      </c>
      <c r="S43" s="40" t="str">
        <f>IFERROR(VLOOKUP(I43,'（※削除しない）身長別標準体重を求める係数'!$C$133:$D$160,2,FALSE),"")</f>
        <v/>
      </c>
      <c r="T43" s="44" t="str">
        <f t="shared" si="8"/>
        <v/>
      </c>
      <c r="U43" s="45" t="str">
        <f t="shared" si="9"/>
        <v/>
      </c>
      <c r="V43" s="46" t="str">
        <f t="shared" si="0"/>
        <v/>
      </c>
      <c r="W43" s="10"/>
    </row>
    <row r="44" spans="1:44" ht="21.75" customHeight="1" thickBot="1" x14ac:dyDescent="0.45">
      <c r="A44" s="48">
        <v>38</v>
      </c>
      <c r="B44" s="47"/>
      <c r="C44" s="35"/>
      <c r="D44" s="36"/>
      <c r="E44" s="37"/>
      <c r="F44" s="37"/>
      <c r="G44" s="38" t="str">
        <f t="shared" si="1"/>
        <v/>
      </c>
      <c r="H44" s="39" t="str">
        <f t="shared" si="2"/>
        <v/>
      </c>
      <c r="I44" s="40" t="str">
        <f t="shared" si="3"/>
        <v/>
      </c>
      <c r="J44" s="40" t="str">
        <f>IFERROR(VLOOKUP(I44,'（※削除しない）身長別標準体重を求める係数'!$C$4:$D$31,2,FALSE),"")</f>
        <v/>
      </c>
      <c r="K44" s="40" t="str">
        <f>IFERROR(VLOOKUP(I44,'（※削除しない）身長別標準体重を求める係数'!$C$4:$E$31,3,FALSE),"")</f>
        <v/>
      </c>
      <c r="L44" s="41" t="str">
        <f t="shared" si="4"/>
        <v/>
      </c>
      <c r="M44" s="39" t="str">
        <f t="shared" si="5"/>
        <v/>
      </c>
      <c r="N44" s="41" t="str">
        <f>IFERROR((F44-体格の評価!O44)/O44*100,"")</f>
        <v/>
      </c>
      <c r="O44" s="41" t="str">
        <f t="shared" si="6"/>
        <v/>
      </c>
      <c r="P44" s="41" t="str">
        <f>IFERROR(VLOOKUP(I44,'（※削除しない）身長別標準体重を求める係数'!$B$59:$D$103,2,FALSE),"")</f>
        <v/>
      </c>
      <c r="Q44" s="43" t="str">
        <f t="shared" si="7"/>
        <v/>
      </c>
      <c r="R44" s="42" t="str">
        <f>IFERROR(VLOOKUP(G44,'（※削除しない）身長別標準体重を求める係数'!$B$107:$C$128,2,FALSE),"")</f>
        <v/>
      </c>
      <c r="S44" s="40" t="str">
        <f>IFERROR(VLOOKUP(I44,'（※削除しない）身長別標準体重を求める係数'!$C$133:$D$160,2,FALSE),"")</f>
        <v/>
      </c>
      <c r="T44" s="44" t="str">
        <f t="shared" si="8"/>
        <v/>
      </c>
      <c r="U44" s="45" t="str">
        <f t="shared" si="9"/>
        <v/>
      </c>
      <c r="V44" s="46" t="str">
        <f t="shared" si="0"/>
        <v/>
      </c>
      <c r="W44" s="10"/>
    </row>
    <row r="45" spans="1:44" ht="21.75" customHeight="1" thickBot="1" x14ac:dyDescent="0.45">
      <c r="A45" s="48">
        <v>39</v>
      </c>
      <c r="B45" s="47"/>
      <c r="C45" s="35"/>
      <c r="D45" s="36"/>
      <c r="E45" s="37"/>
      <c r="F45" s="37"/>
      <c r="G45" s="38" t="str">
        <f t="shared" si="1"/>
        <v/>
      </c>
      <c r="H45" s="39" t="str">
        <f t="shared" si="2"/>
        <v/>
      </c>
      <c r="I45" s="40" t="str">
        <f t="shared" si="3"/>
        <v/>
      </c>
      <c r="J45" s="40" t="str">
        <f>IFERROR(VLOOKUP(I45,'（※削除しない）身長別標準体重を求める係数'!$C$4:$D$31,2,FALSE),"")</f>
        <v/>
      </c>
      <c r="K45" s="40" t="str">
        <f>IFERROR(VLOOKUP(I45,'（※削除しない）身長別標準体重を求める係数'!$C$4:$E$31,3,FALSE),"")</f>
        <v/>
      </c>
      <c r="L45" s="41" t="str">
        <f t="shared" si="4"/>
        <v/>
      </c>
      <c r="M45" s="39" t="str">
        <f t="shared" si="5"/>
        <v/>
      </c>
      <c r="N45" s="41" t="str">
        <f>IFERROR((F45-体格の評価!O45)/O45*100,"")</f>
        <v/>
      </c>
      <c r="O45" s="41" t="str">
        <f t="shared" si="6"/>
        <v/>
      </c>
      <c r="P45" s="41" t="str">
        <f>IFERROR(VLOOKUP(I45,'（※削除しない）身長別標準体重を求める係数'!$B$59:$D$103,2,FALSE),"")</f>
        <v/>
      </c>
      <c r="Q45" s="43" t="str">
        <f t="shared" si="7"/>
        <v/>
      </c>
      <c r="R45" s="42" t="str">
        <f>IFERROR(VLOOKUP(G45,'（※削除しない）身長別標準体重を求める係数'!$B$107:$C$128,2,FALSE),"")</f>
        <v/>
      </c>
      <c r="S45" s="40" t="str">
        <f>IFERROR(VLOOKUP(I45,'（※削除しない）身長別標準体重を求める係数'!$C$133:$D$160,2,FALSE),"")</f>
        <v/>
      </c>
      <c r="T45" s="44" t="str">
        <f t="shared" si="8"/>
        <v/>
      </c>
      <c r="U45" s="45" t="str">
        <f t="shared" si="9"/>
        <v/>
      </c>
      <c r="V45" s="46" t="str">
        <f t="shared" si="0"/>
        <v/>
      </c>
      <c r="W45" s="10"/>
    </row>
    <row r="46" spans="1:44" ht="21.75" customHeight="1" thickBot="1" x14ac:dyDescent="0.45">
      <c r="A46" s="48">
        <v>40</v>
      </c>
      <c r="B46" s="47"/>
      <c r="C46" s="35"/>
      <c r="D46" s="36"/>
      <c r="E46" s="37"/>
      <c r="F46" s="37"/>
      <c r="G46" s="38" t="str">
        <f t="shared" si="1"/>
        <v/>
      </c>
      <c r="H46" s="39" t="str">
        <f t="shared" si="2"/>
        <v/>
      </c>
      <c r="I46" s="40" t="str">
        <f t="shared" si="3"/>
        <v/>
      </c>
      <c r="J46" s="40" t="str">
        <f>IFERROR(VLOOKUP(I46,'（※削除しない）身長別標準体重を求める係数'!$C$4:$D$31,2,FALSE),"")</f>
        <v/>
      </c>
      <c r="K46" s="40" t="str">
        <f>IFERROR(VLOOKUP(I46,'（※削除しない）身長別標準体重を求める係数'!$C$4:$E$31,3,FALSE),"")</f>
        <v/>
      </c>
      <c r="L46" s="41" t="str">
        <f t="shared" si="4"/>
        <v/>
      </c>
      <c r="M46" s="39" t="str">
        <f t="shared" si="5"/>
        <v/>
      </c>
      <c r="N46" s="41" t="str">
        <f>IFERROR((F46-体格の評価!O46)/O46*100,"")</f>
        <v/>
      </c>
      <c r="O46" s="41" t="str">
        <f t="shared" si="6"/>
        <v/>
      </c>
      <c r="P46" s="41" t="str">
        <f>IFERROR(VLOOKUP(I46,'（※削除しない）身長別標準体重を求める係数'!$B$59:$D$103,2,FALSE),"")</f>
        <v/>
      </c>
      <c r="Q46" s="43" t="str">
        <f t="shared" si="7"/>
        <v/>
      </c>
      <c r="R46" s="42" t="str">
        <f>IFERROR(VLOOKUP(G46,'（※削除しない）身長別標準体重を求める係数'!$B$107:$C$128,2,FALSE),"")</f>
        <v/>
      </c>
      <c r="S46" s="40" t="str">
        <f>IFERROR(VLOOKUP(I46,'（※削除しない）身長別標準体重を求める係数'!$C$133:$D$160,2,FALSE),"")</f>
        <v/>
      </c>
      <c r="T46" s="44" t="str">
        <f t="shared" si="8"/>
        <v/>
      </c>
      <c r="U46" s="45" t="str">
        <f t="shared" si="9"/>
        <v/>
      </c>
      <c r="V46" s="46" t="str">
        <f t="shared" si="0"/>
        <v/>
      </c>
      <c r="W46" s="10"/>
    </row>
    <row r="48" spans="1:44" s="30" customFormat="1" ht="24" customHeight="1" x14ac:dyDescent="0.15">
      <c r="B48" s="51" t="s">
        <v>150</v>
      </c>
      <c r="C48" s="52" t="s">
        <v>151</v>
      </c>
      <c r="D48" s="52">
        <f>COUNTIF(U7:U46,"&gt;=0")</f>
        <v>0</v>
      </c>
      <c r="E48" s="52" t="s">
        <v>162</v>
      </c>
      <c r="F48" s="52" t="s">
        <v>141</v>
      </c>
      <c r="G48" s="52" t="e">
        <f>AVERAGE(U7:U46)</f>
        <v>#DIV/0!</v>
      </c>
      <c r="H48" s="52" t="s">
        <v>159</v>
      </c>
      <c r="I48" s="52"/>
      <c r="J48" s="52" t="s">
        <v>142</v>
      </c>
      <c r="K48" s="52" t="e">
        <f>MEDIAN(U7:U46)</f>
        <v>#NUM!</v>
      </c>
      <c r="L48" s="52" t="s">
        <v>159</v>
      </c>
      <c r="M48" s="52" t="s">
        <v>143</v>
      </c>
      <c r="N48" s="52" t="e">
        <f>STDEVP(U7:U46)</f>
        <v>#DIV/0!</v>
      </c>
      <c r="O48" s="52" t="s">
        <v>159</v>
      </c>
      <c r="P48" s="52" t="s">
        <v>144</v>
      </c>
      <c r="Q48" s="52">
        <f>MAX(U7:U46)</f>
        <v>0</v>
      </c>
      <c r="R48" s="52" t="s">
        <v>159</v>
      </c>
      <c r="S48" s="52" t="s">
        <v>145</v>
      </c>
      <c r="T48" s="52">
        <f>MIN(U7:U46)</f>
        <v>0</v>
      </c>
      <c r="U48" s="52" t="s">
        <v>159</v>
      </c>
      <c r="V48" s="53"/>
      <c r="W48" s="31"/>
      <c r="X48" s="31"/>
      <c r="Y48" s="32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3"/>
      <c r="AL48" s="33"/>
      <c r="AM48" s="33"/>
      <c r="AN48" s="31"/>
      <c r="AR48" s="34"/>
    </row>
    <row r="49" spans="2:44" s="23" customFormat="1" ht="16.5" customHeight="1" x14ac:dyDescent="0.5">
      <c r="B49" s="54"/>
      <c r="C49" s="55" t="s">
        <v>146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6"/>
      <c r="V49" s="57"/>
      <c r="W49" s="21"/>
      <c r="X49" s="21"/>
      <c r="Y49" s="9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2"/>
      <c r="AL49" s="22"/>
      <c r="AM49" s="22"/>
      <c r="AN49" s="21"/>
      <c r="AR49" s="24"/>
    </row>
    <row r="50" spans="2:44" s="25" customFormat="1" ht="22.5" customHeight="1" x14ac:dyDescent="0.15">
      <c r="B50" s="58" t="s">
        <v>147</v>
      </c>
      <c r="C50" s="59" t="s">
        <v>148</v>
      </c>
      <c r="D50" s="59">
        <f>COUNT(V7:V46)</f>
        <v>0</v>
      </c>
      <c r="E50" s="59" t="s">
        <v>162</v>
      </c>
      <c r="F50" s="59" t="s">
        <v>141</v>
      </c>
      <c r="G50" s="59" t="e">
        <f>AVERAGE(V7:V46)</f>
        <v>#DIV/0!</v>
      </c>
      <c r="H50" s="70" t="s">
        <v>159</v>
      </c>
      <c r="I50" s="59"/>
      <c r="J50" s="59" t="s">
        <v>142</v>
      </c>
      <c r="K50" s="59" t="e">
        <f>MEDIAN(V7:V46)</f>
        <v>#NUM!</v>
      </c>
      <c r="L50" s="70" t="s">
        <v>159</v>
      </c>
      <c r="M50" s="59" t="s">
        <v>143</v>
      </c>
      <c r="N50" s="59" t="e">
        <f>STDEVP(V7:V46)</f>
        <v>#DIV/0!</v>
      </c>
      <c r="O50" s="70" t="s">
        <v>159</v>
      </c>
      <c r="P50" s="73" t="s">
        <v>164</v>
      </c>
      <c r="Q50" s="73"/>
      <c r="R50" s="60" t="e">
        <f>$K$48+($N$48*2)</f>
        <v>#NUM!</v>
      </c>
      <c r="S50" s="59" t="s">
        <v>161</v>
      </c>
      <c r="T50" s="59" t="e">
        <f>$K$48-($N$48*2)</f>
        <v>#NUM!</v>
      </c>
      <c r="U50" s="59" t="s">
        <v>160</v>
      </c>
      <c r="V50" s="61"/>
      <c r="W50" s="26"/>
      <c r="X50" s="26"/>
      <c r="Y50" s="27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8"/>
      <c r="AL50" s="28"/>
      <c r="AM50" s="28"/>
      <c r="AN50" s="26"/>
      <c r="AR50" s="29"/>
    </row>
    <row r="52" spans="2:44" ht="24" x14ac:dyDescent="0.4">
      <c r="E52" s="49" t="s">
        <v>152</v>
      </c>
    </row>
    <row r="53" spans="2:44" ht="24" x14ac:dyDescent="0.4">
      <c r="E53" s="49" t="s">
        <v>153</v>
      </c>
    </row>
    <row r="54" spans="2:44" ht="24" x14ac:dyDescent="0.4">
      <c r="E54" s="49" t="s">
        <v>154</v>
      </c>
    </row>
    <row r="55" spans="2:44" ht="24" x14ac:dyDescent="0.4">
      <c r="E55" s="49" t="s">
        <v>155</v>
      </c>
    </row>
    <row r="56" spans="2:44" ht="24" x14ac:dyDescent="0.4">
      <c r="E56" s="49" t="s">
        <v>156</v>
      </c>
    </row>
    <row r="57" spans="2:44" ht="24" x14ac:dyDescent="0.4">
      <c r="E57" s="49" t="s">
        <v>165</v>
      </c>
    </row>
    <row r="58" spans="2:44" ht="24" x14ac:dyDescent="0.4">
      <c r="E58" s="49" t="s">
        <v>157</v>
      </c>
    </row>
  </sheetData>
  <mergeCells count="4">
    <mergeCell ref="B5:F5"/>
    <mergeCell ref="G5:V5"/>
    <mergeCell ref="O1:T1"/>
    <mergeCell ref="M1:N1"/>
  </mergeCells>
  <phoneticPr fontId="1"/>
  <pageMargins left="0.46" right="0.37" top="0.28000000000000003" bottom="0.16" header="0.21" footer="0.17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E519-A16B-47DD-9EA4-167CE3373A8B}">
  <dimension ref="B1:I160"/>
  <sheetViews>
    <sheetView topLeftCell="A124" workbookViewId="0">
      <selection activeCell="O136" sqref="O136"/>
    </sheetView>
  </sheetViews>
  <sheetFormatPr defaultRowHeight="18.75" x14ac:dyDescent="0.4"/>
  <cols>
    <col min="2" max="2" width="14.5" customWidth="1"/>
    <col min="3" max="3" width="18.25" customWidth="1"/>
    <col min="4" max="4" width="11.375" customWidth="1"/>
  </cols>
  <sheetData>
    <row r="1" spans="2:9" x14ac:dyDescent="0.4">
      <c r="B1" t="s">
        <v>25</v>
      </c>
    </row>
    <row r="2" spans="2:9" x14ac:dyDescent="0.4">
      <c r="B2" s="79" t="s">
        <v>23</v>
      </c>
      <c r="C2" s="1"/>
      <c r="D2" s="79" t="s">
        <v>20</v>
      </c>
      <c r="E2" s="81"/>
      <c r="F2" s="83"/>
      <c r="G2" s="6"/>
      <c r="H2" s="80"/>
      <c r="I2" s="80"/>
    </row>
    <row r="3" spans="2:9" x14ac:dyDescent="0.4">
      <c r="B3" s="79"/>
      <c r="C3" s="1"/>
      <c r="D3" s="2" t="s">
        <v>21</v>
      </c>
      <c r="E3" s="5" t="s">
        <v>22</v>
      </c>
      <c r="F3" s="83"/>
      <c r="G3" s="6"/>
      <c r="H3" s="4"/>
      <c r="I3" s="4"/>
    </row>
    <row r="4" spans="2:9" x14ac:dyDescent="0.4">
      <c r="B4" s="2">
        <v>5</v>
      </c>
      <c r="C4" s="3" t="s">
        <v>29</v>
      </c>
      <c r="D4" s="2">
        <v>0.38600000000000001</v>
      </c>
      <c r="E4" s="5">
        <v>23.699000000000002</v>
      </c>
      <c r="F4" s="7"/>
      <c r="G4" s="4"/>
      <c r="H4" s="4"/>
      <c r="I4" s="4"/>
    </row>
    <row r="5" spans="2:9" x14ac:dyDescent="0.4">
      <c r="B5" s="2">
        <v>6</v>
      </c>
      <c r="C5" s="3" t="s">
        <v>30</v>
      </c>
      <c r="D5" s="2">
        <v>0.46100000000000002</v>
      </c>
      <c r="E5" s="5">
        <v>32.381999999999998</v>
      </c>
      <c r="F5" s="7"/>
      <c r="G5" s="4"/>
      <c r="H5" s="4"/>
      <c r="I5" s="4"/>
    </row>
    <row r="6" spans="2:9" x14ac:dyDescent="0.4">
      <c r="B6" s="2">
        <v>7</v>
      </c>
      <c r="C6" s="3" t="s">
        <v>31</v>
      </c>
      <c r="D6" s="2">
        <v>0.51300000000000001</v>
      </c>
      <c r="E6" s="5">
        <v>38.878</v>
      </c>
      <c r="F6" s="7"/>
      <c r="G6" s="4"/>
      <c r="H6" s="4"/>
      <c r="I6" s="4"/>
    </row>
    <row r="7" spans="2:9" x14ac:dyDescent="0.4">
      <c r="B7" s="2">
        <v>8</v>
      </c>
      <c r="C7" s="3" t="s">
        <v>32</v>
      </c>
      <c r="D7" s="2">
        <v>0.59199999999999997</v>
      </c>
      <c r="E7" s="5">
        <v>48.804000000000002</v>
      </c>
      <c r="F7" s="7"/>
      <c r="G7" s="4"/>
      <c r="H7" s="4"/>
      <c r="I7" s="4"/>
    </row>
    <row r="8" spans="2:9" x14ac:dyDescent="0.4">
      <c r="B8" s="2">
        <v>9</v>
      </c>
      <c r="C8" s="3" t="s">
        <v>33</v>
      </c>
      <c r="D8" s="2">
        <v>0.68700000000000006</v>
      </c>
      <c r="E8" s="5">
        <v>61.39</v>
      </c>
      <c r="F8" s="7"/>
      <c r="G8" s="4"/>
      <c r="H8" s="4"/>
      <c r="I8" s="4"/>
    </row>
    <row r="9" spans="2:9" x14ac:dyDescent="0.4">
      <c r="B9" s="2">
        <v>10</v>
      </c>
      <c r="C9" s="3" t="s">
        <v>34</v>
      </c>
      <c r="D9" s="2">
        <v>0.752</v>
      </c>
      <c r="E9" s="5">
        <v>70.460999999999999</v>
      </c>
      <c r="F9" s="7"/>
      <c r="G9" s="4"/>
      <c r="H9" s="4"/>
      <c r="I9" s="4"/>
    </row>
    <row r="10" spans="2:9" x14ac:dyDescent="0.4">
      <c r="B10" s="2">
        <v>11</v>
      </c>
      <c r="C10" s="3" t="s">
        <v>35</v>
      </c>
      <c r="D10" s="2">
        <v>0.78200000000000003</v>
      </c>
      <c r="E10" s="5">
        <v>75.105999999999995</v>
      </c>
      <c r="F10" s="7"/>
      <c r="G10" s="4"/>
      <c r="H10" s="4"/>
      <c r="I10" s="4"/>
    </row>
    <row r="11" spans="2:9" x14ac:dyDescent="0.4">
      <c r="B11" s="2">
        <v>12</v>
      </c>
      <c r="C11" s="3" t="s">
        <v>36</v>
      </c>
      <c r="D11" s="2">
        <v>0.78300000000000003</v>
      </c>
      <c r="E11" s="5">
        <v>75.641999999999996</v>
      </c>
      <c r="F11" s="7"/>
      <c r="G11" s="4"/>
      <c r="H11" s="4"/>
      <c r="I11" s="4"/>
    </row>
    <row r="12" spans="2:9" x14ac:dyDescent="0.4">
      <c r="B12" s="2">
        <v>13</v>
      </c>
      <c r="C12" s="3" t="s">
        <v>37</v>
      </c>
      <c r="D12" s="2">
        <v>0.81499999999999995</v>
      </c>
      <c r="E12" s="5">
        <v>81.347999999999999</v>
      </c>
      <c r="F12" s="7"/>
      <c r="G12" s="4"/>
      <c r="H12" s="4"/>
      <c r="I12" s="4"/>
    </row>
    <row r="13" spans="2:9" x14ac:dyDescent="0.4">
      <c r="B13" s="2">
        <v>14</v>
      </c>
      <c r="C13" s="3" t="s">
        <v>38</v>
      </c>
      <c r="D13" s="2">
        <v>0.83199999999999996</v>
      </c>
      <c r="E13" s="5">
        <v>83.694999999999993</v>
      </c>
      <c r="F13" s="7"/>
      <c r="G13" s="4"/>
      <c r="H13" s="4"/>
      <c r="I13" s="4"/>
    </row>
    <row r="14" spans="2:9" x14ac:dyDescent="0.4">
      <c r="B14" s="2">
        <v>15</v>
      </c>
      <c r="C14" s="3" t="s">
        <v>39</v>
      </c>
      <c r="D14" s="2">
        <v>0.76600000000000001</v>
      </c>
      <c r="E14" s="5">
        <v>70.989000000000004</v>
      </c>
      <c r="F14" s="7"/>
      <c r="G14" s="4"/>
      <c r="H14" s="4"/>
      <c r="I14" s="4"/>
    </row>
    <row r="15" spans="2:9" x14ac:dyDescent="0.4">
      <c r="B15" s="2">
        <v>16</v>
      </c>
      <c r="C15" s="3" t="s">
        <v>40</v>
      </c>
      <c r="D15" s="2">
        <v>0.65600000000000003</v>
      </c>
      <c r="E15" s="5">
        <v>51.822000000000003</v>
      </c>
      <c r="F15" s="7"/>
      <c r="G15" s="4"/>
      <c r="H15" s="4"/>
      <c r="I15" s="4"/>
    </row>
    <row r="16" spans="2:9" x14ac:dyDescent="0.4">
      <c r="B16" s="2">
        <v>17</v>
      </c>
      <c r="C16" s="3" t="s">
        <v>41</v>
      </c>
      <c r="D16" s="2">
        <v>0.67200000000000004</v>
      </c>
      <c r="E16" s="5">
        <v>53.642000000000003</v>
      </c>
      <c r="F16" s="7"/>
      <c r="G16" s="4"/>
      <c r="H16" s="4"/>
      <c r="I16" s="4"/>
    </row>
    <row r="17" spans="2:9" x14ac:dyDescent="0.4">
      <c r="B17" s="79" t="s">
        <v>23</v>
      </c>
      <c r="C17" s="1"/>
      <c r="D17" s="8" t="s">
        <v>24</v>
      </c>
      <c r="E17" s="8"/>
      <c r="F17" s="4"/>
      <c r="G17" s="4"/>
      <c r="H17" s="4"/>
      <c r="I17" s="4"/>
    </row>
    <row r="18" spans="2:9" x14ac:dyDescent="0.4">
      <c r="B18" s="79"/>
      <c r="C18" s="1"/>
      <c r="D18" s="2" t="s">
        <v>21</v>
      </c>
      <c r="E18" s="2" t="s">
        <v>22</v>
      </c>
      <c r="F18" s="4"/>
      <c r="G18" s="4"/>
      <c r="H18" s="4"/>
      <c r="I18" s="4"/>
    </row>
    <row r="19" spans="2:9" x14ac:dyDescent="0.4">
      <c r="B19" s="2">
        <v>5</v>
      </c>
      <c r="C19" s="3" t="s">
        <v>42</v>
      </c>
      <c r="D19" s="2">
        <v>0.377</v>
      </c>
      <c r="E19" s="2">
        <v>22.75</v>
      </c>
      <c r="F19" s="4"/>
      <c r="G19" s="4"/>
      <c r="H19" s="4"/>
      <c r="I19" s="4"/>
    </row>
    <row r="20" spans="2:9" x14ac:dyDescent="0.4">
      <c r="B20" s="2">
        <v>6</v>
      </c>
      <c r="C20" s="3" t="s">
        <v>43</v>
      </c>
      <c r="D20" s="2">
        <v>0.45800000000000002</v>
      </c>
      <c r="E20" s="2">
        <v>32.079000000000001</v>
      </c>
      <c r="F20" s="4"/>
      <c r="G20" s="4"/>
      <c r="H20" s="4"/>
      <c r="I20" s="4"/>
    </row>
    <row r="21" spans="2:9" x14ac:dyDescent="0.4">
      <c r="B21" s="2">
        <v>7</v>
      </c>
      <c r="C21" s="3" t="s">
        <v>44</v>
      </c>
      <c r="D21" s="2">
        <v>0.50800000000000001</v>
      </c>
      <c r="E21" s="2">
        <v>38.366999999999997</v>
      </c>
      <c r="F21" s="4"/>
      <c r="G21" s="4"/>
      <c r="H21" s="4"/>
      <c r="I21" s="4"/>
    </row>
    <row r="22" spans="2:9" x14ac:dyDescent="0.4">
      <c r="B22" s="2">
        <v>8</v>
      </c>
      <c r="C22" s="3" t="s">
        <v>45</v>
      </c>
      <c r="D22" s="2">
        <v>0.56100000000000005</v>
      </c>
      <c r="E22" s="2">
        <v>45.006</v>
      </c>
      <c r="F22" s="4"/>
      <c r="G22" s="4"/>
      <c r="H22" s="4"/>
      <c r="I22" s="4"/>
    </row>
    <row r="23" spans="2:9" x14ac:dyDescent="0.4">
      <c r="B23" s="2">
        <v>9</v>
      </c>
      <c r="C23" s="3" t="s">
        <v>46</v>
      </c>
      <c r="D23" s="2">
        <v>0.65200000000000002</v>
      </c>
      <c r="E23" s="2">
        <v>56.991999999999997</v>
      </c>
      <c r="F23" s="4"/>
      <c r="G23" s="4"/>
      <c r="H23" s="4"/>
      <c r="I23" s="4"/>
    </row>
    <row r="24" spans="2:9" x14ac:dyDescent="0.4">
      <c r="B24" s="2">
        <v>10</v>
      </c>
      <c r="C24" s="3" t="s">
        <v>47</v>
      </c>
      <c r="D24" s="2">
        <v>0.73</v>
      </c>
      <c r="E24" s="2">
        <v>68.090999999999994</v>
      </c>
      <c r="F24" s="4"/>
      <c r="G24" s="4"/>
      <c r="H24" s="4"/>
      <c r="I24" s="4"/>
    </row>
    <row r="25" spans="2:9" x14ac:dyDescent="0.4">
      <c r="B25" s="2">
        <v>11</v>
      </c>
      <c r="C25" s="3" t="s">
        <v>48</v>
      </c>
      <c r="D25" s="2">
        <v>0.80300000000000005</v>
      </c>
      <c r="E25" s="2">
        <v>78.846000000000004</v>
      </c>
      <c r="F25" s="4"/>
      <c r="G25" s="4"/>
      <c r="H25" s="4"/>
      <c r="I25" s="4"/>
    </row>
    <row r="26" spans="2:9" x14ac:dyDescent="0.4">
      <c r="B26" s="2">
        <v>12</v>
      </c>
      <c r="C26" s="3" t="s">
        <v>49</v>
      </c>
      <c r="D26" s="2">
        <v>0.79600000000000004</v>
      </c>
      <c r="E26" s="2">
        <v>76.933999999999997</v>
      </c>
      <c r="F26" s="4"/>
      <c r="G26" s="4"/>
      <c r="H26" s="4"/>
      <c r="I26" s="4"/>
    </row>
    <row r="27" spans="2:9" x14ac:dyDescent="0.4">
      <c r="B27" s="2">
        <v>13</v>
      </c>
      <c r="C27" s="3" t="s">
        <v>50</v>
      </c>
      <c r="D27" s="2">
        <v>0.65500000000000003</v>
      </c>
      <c r="E27" s="2">
        <v>54.234000000000002</v>
      </c>
      <c r="F27" s="4"/>
      <c r="G27" s="4"/>
      <c r="H27" s="4"/>
      <c r="I27" s="4"/>
    </row>
    <row r="28" spans="2:9" x14ac:dyDescent="0.4">
      <c r="B28" s="2">
        <v>14</v>
      </c>
      <c r="C28" s="3" t="s">
        <v>51</v>
      </c>
      <c r="D28" s="2">
        <v>0.59399999999999997</v>
      </c>
      <c r="E28" s="2">
        <v>43.264000000000003</v>
      </c>
      <c r="F28" s="4"/>
      <c r="G28" s="4"/>
      <c r="H28" s="4"/>
      <c r="I28" s="4"/>
    </row>
    <row r="29" spans="2:9" x14ac:dyDescent="0.4">
      <c r="B29" s="2">
        <v>15</v>
      </c>
      <c r="C29" s="3" t="s">
        <v>52</v>
      </c>
      <c r="D29" s="2">
        <v>0.56000000000000005</v>
      </c>
      <c r="E29" s="2">
        <v>37.002000000000002</v>
      </c>
      <c r="F29" s="4"/>
      <c r="G29" s="4"/>
      <c r="H29" s="4"/>
      <c r="I29" s="4"/>
    </row>
    <row r="30" spans="2:9" x14ac:dyDescent="0.4">
      <c r="B30" s="2">
        <v>16</v>
      </c>
      <c r="C30" s="3" t="s">
        <v>53</v>
      </c>
      <c r="D30" s="2">
        <v>0.57799999999999996</v>
      </c>
      <c r="E30" s="2">
        <v>39.057000000000002</v>
      </c>
      <c r="F30" s="4"/>
      <c r="G30" s="4"/>
      <c r="H30" s="4"/>
      <c r="I30" s="4"/>
    </row>
    <row r="31" spans="2:9" x14ac:dyDescent="0.4">
      <c r="B31" s="2">
        <v>17</v>
      </c>
      <c r="C31" s="3" t="s">
        <v>54</v>
      </c>
      <c r="D31" s="2">
        <v>0.59799999999999998</v>
      </c>
      <c r="E31" s="2">
        <v>42.338999999999999</v>
      </c>
      <c r="F31" s="4"/>
      <c r="G31" s="4"/>
      <c r="H31" s="4"/>
      <c r="I31" s="4"/>
    </row>
    <row r="33" spans="2:3" x14ac:dyDescent="0.4">
      <c r="B33" t="s">
        <v>26</v>
      </c>
    </row>
    <row r="34" spans="2:3" x14ac:dyDescent="0.4">
      <c r="B34" t="s">
        <v>27</v>
      </c>
    </row>
    <row r="37" spans="2:3" x14ac:dyDescent="0.4">
      <c r="B37" t="s">
        <v>28</v>
      </c>
    </row>
    <row r="38" spans="2:3" x14ac:dyDescent="0.4">
      <c r="B38" s="12" t="s">
        <v>78</v>
      </c>
      <c r="C38" t="s">
        <v>79</v>
      </c>
    </row>
    <row r="39" spans="2:3" x14ac:dyDescent="0.4">
      <c r="B39" t="s">
        <v>80</v>
      </c>
      <c r="C39" t="s">
        <v>81</v>
      </c>
    </row>
    <row r="40" spans="2:3" x14ac:dyDescent="0.4">
      <c r="B40" t="s">
        <v>82</v>
      </c>
      <c r="C40" t="s">
        <v>83</v>
      </c>
    </row>
    <row r="41" spans="2:3" x14ac:dyDescent="0.4">
      <c r="B41" s="12" t="s">
        <v>84</v>
      </c>
      <c r="C41" t="s">
        <v>73</v>
      </c>
    </row>
    <row r="42" spans="2:3" x14ac:dyDescent="0.4">
      <c r="B42" s="12" t="s">
        <v>86</v>
      </c>
      <c r="C42" t="s">
        <v>85</v>
      </c>
    </row>
    <row r="43" spans="2:3" x14ac:dyDescent="0.4">
      <c r="B43" s="12" t="s">
        <v>88</v>
      </c>
      <c r="C43" t="s">
        <v>87</v>
      </c>
    </row>
    <row r="45" spans="2:3" ht="25.5" customHeight="1" x14ac:dyDescent="0.4">
      <c r="B45" t="s">
        <v>59</v>
      </c>
    </row>
    <row r="46" spans="2:3" x14ac:dyDescent="0.4">
      <c r="B46" t="s">
        <v>60</v>
      </c>
      <c r="C46" t="s">
        <v>69</v>
      </c>
    </row>
    <row r="47" spans="2:3" x14ac:dyDescent="0.4">
      <c r="B47" t="s">
        <v>61</v>
      </c>
      <c r="C47" t="s">
        <v>70</v>
      </c>
    </row>
    <row r="48" spans="2:3" x14ac:dyDescent="0.4">
      <c r="B48" t="s">
        <v>62</v>
      </c>
      <c r="C48" t="s">
        <v>71</v>
      </c>
    </row>
    <row r="49" spans="2:4" x14ac:dyDescent="0.4">
      <c r="B49" t="s">
        <v>63</v>
      </c>
      <c r="C49" t="s">
        <v>72</v>
      </c>
    </row>
    <row r="50" spans="2:4" x14ac:dyDescent="0.4">
      <c r="B50" t="s">
        <v>64</v>
      </c>
      <c r="C50" t="s">
        <v>73</v>
      </c>
    </row>
    <row r="51" spans="2:4" x14ac:dyDescent="0.4">
      <c r="B51" t="s">
        <v>65</v>
      </c>
      <c r="C51" t="s">
        <v>74</v>
      </c>
    </row>
    <row r="52" spans="2:4" x14ac:dyDescent="0.4">
      <c r="B52" t="s">
        <v>66</v>
      </c>
      <c r="C52" t="s">
        <v>75</v>
      </c>
    </row>
    <row r="53" spans="2:4" x14ac:dyDescent="0.4">
      <c r="B53" t="s">
        <v>67</v>
      </c>
      <c r="C53" t="s">
        <v>76</v>
      </c>
    </row>
    <row r="54" spans="2:4" x14ac:dyDescent="0.4">
      <c r="B54" s="10" t="s">
        <v>68</v>
      </c>
      <c r="C54" t="s">
        <v>77</v>
      </c>
    </row>
    <row r="56" spans="2:4" x14ac:dyDescent="0.4">
      <c r="B56" t="s">
        <v>90</v>
      </c>
    </row>
    <row r="57" spans="2:4" x14ac:dyDescent="0.4">
      <c r="B57" s="2" t="s">
        <v>89</v>
      </c>
      <c r="C57" s="81" t="s">
        <v>94</v>
      </c>
      <c r="D57" s="82"/>
    </row>
    <row r="58" spans="2:4" ht="37.5" x14ac:dyDescent="0.4">
      <c r="B58" s="2" t="s">
        <v>102</v>
      </c>
      <c r="C58" s="17" t="s">
        <v>103</v>
      </c>
      <c r="D58" s="16" t="s">
        <v>104</v>
      </c>
    </row>
    <row r="59" spans="2:4" x14ac:dyDescent="0.4">
      <c r="B59" s="20" t="s">
        <v>135</v>
      </c>
      <c r="C59" s="13">
        <v>61</v>
      </c>
      <c r="D59" s="2">
        <v>700</v>
      </c>
    </row>
    <row r="60" spans="2:4" x14ac:dyDescent="0.4">
      <c r="B60" s="20" t="s">
        <v>105</v>
      </c>
      <c r="C60" s="13">
        <v>54.8</v>
      </c>
      <c r="D60" s="2">
        <v>900</v>
      </c>
    </row>
    <row r="61" spans="2:4" x14ac:dyDescent="0.4">
      <c r="B61" s="20" t="s">
        <v>106</v>
      </c>
      <c r="C61" s="13">
        <v>54.8</v>
      </c>
      <c r="D61" s="2">
        <v>900</v>
      </c>
    </row>
    <row r="62" spans="2:4" x14ac:dyDescent="0.4">
      <c r="B62" s="20" t="s">
        <v>107</v>
      </c>
      <c r="C62" s="13">
        <v>54.8</v>
      </c>
      <c r="D62" s="2">
        <v>900</v>
      </c>
    </row>
    <row r="63" spans="2:4" x14ac:dyDescent="0.4">
      <c r="B63" s="20" t="s">
        <v>108</v>
      </c>
      <c r="C63" s="13">
        <v>44.3</v>
      </c>
      <c r="D63" s="2">
        <v>980</v>
      </c>
    </row>
    <row r="64" spans="2:4" x14ac:dyDescent="0.4">
      <c r="B64" s="20" t="s">
        <v>109</v>
      </c>
      <c r="C64" s="13">
        <v>44.3</v>
      </c>
      <c r="D64" s="2">
        <v>980</v>
      </c>
    </row>
    <row r="65" spans="2:4" x14ac:dyDescent="0.4">
      <c r="B65" s="20" t="s">
        <v>110</v>
      </c>
      <c r="C65" s="13">
        <v>40.799999999999997</v>
      </c>
      <c r="D65" s="2">
        <v>1140</v>
      </c>
    </row>
    <row r="66" spans="2:4" x14ac:dyDescent="0.4">
      <c r="B66" s="20" t="s">
        <v>111</v>
      </c>
      <c r="C66" s="13">
        <v>40.799999999999997</v>
      </c>
      <c r="D66" s="2">
        <v>1140</v>
      </c>
    </row>
    <row r="67" spans="2:4" x14ac:dyDescent="0.4">
      <c r="B67" s="20" t="s">
        <v>112</v>
      </c>
      <c r="C67" s="13">
        <v>37.4</v>
      </c>
      <c r="D67" s="2">
        <v>1330</v>
      </c>
    </row>
    <row r="68" spans="2:4" x14ac:dyDescent="0.4">
      <c r="B68" s="20" t="s">
        <v>113</v>
      </c>
      <c r="C68" s="13">
        <v>37.4</v>
      </c>
      <c r="D68" s="2">
        <v>1330</v>
      </c>
    </row>
    <row r="69" spans="2:4" x14ac:dyDescent="0.4">
      <c r="B69" s="20" t="s">
        <v>114</v>
      </c>
      <c r="C69" s="13">
        <v>31</v>
      </c>
      <c r="D69" s="2">
        <v>1520</v>
      </c>
    </row>
    <row r="70" spans="2:4" x14ac:dyDescent="0.4">
      <c r="B70" s="20" t="s">
        <v>115</v>
      </c>
      <c r="C70" s="13">
        <v>31</v>
      </c>
      <c r="D70" s="2">
        <v>1520</v>
      </c>
    </row>
    <row r="71" spans="2:4" x14ac:dyDescent="0.4">
      <c r="B71" s="20" t="s">
        <v>116</v>
      </c>
      <c r="C71" s="13">
        <v>31</v>
      </c>
      <c r="D71" s="2">
        <v>1520</v>
      </c>
    </row>
    <row r="72" spans="2:4" x14ac:dyDescent="0.4">
      <c r="B72" s="20" t="s">
        <v>117</v>
      </c>
      <c r="C72" s="13">
        <v>27</v>
      </c>
      <c r="D72" s="2">
        <v>1610</v>
      </c>
    </row>
    <row r="73" spans="2:4" x14ac:dyDescent="0.4">
      <c r="B73" s="20" t="s">
        <v>118</v>
      </c>
      <c r="C73" s="13">
        <v>27</v>
      </c>
      <c r="D73" s="2">
        <v>1610</v>
      </c>
    </row>
    <row r="74" spans="2:4" x14ac:dyDescent="0.4">
      <c r="B74" s="20" t="s">
        <v>119</v>
      </c>
      <c r="C74" s="13">
        <v>27</v>
      </c>
      <c r="D74" s="2">
        <v>1610</v>
      </c>
    </row>
    <row r="75" spans="2:4" x14ac:dyDescent="0.4">
      <c r="B75" s="20" t="s">
        <v>92</v>
      </c>
      <c r="C75" s="13">
        <v>23.7</v>
      </c>
      <c r="D75" s="2">
        <v>1530</v>
      </c>
    </row>
    <row r="76" spans="2:4" x14ac:dyDescent="0.4">
      <c r="B76" s="20" t="s">
        <v>93</v>
      </c>
      <c r="C76" s="13">
        <v>22.5</v>
      </c>
      <c r="D76" s="2">
        <v>1530</v>
      </c>
    </row>
    <row r="77" spans="2:4" x14ac:dyDescent="0.4">
      <c r="B77" s="20" t="s">
        <v>96</v>
      </c>
      <c r="C77" s="13">
        <v>21.8</v>
      </c>
      <c r="D77" s="2">
        <v>1480</v>
      </c>
    </row>
    <row r="78" spans="2:4" x14ac:dyDescent="0.4">
      <c r="B78" s="20" t="s">
        <v>97</v>
      </c>
      <c r="C78" s="13">
        <v>21.6</v>
      </c>
      <c r="D78" s="2">
        <v>1400</v>
      </c>
    </row>
    <row r="79" spans="2:4" x14ac:dyDescent="0.4">
      <c r="B79" s="20" t="s">
        <v>100</v>
      </c>
      <c r="C79" s="13">
        <v>21.5</v>
      </c>
      <c r="D79" s="2">
        <v>1280</v>
      </c>
    </row>
    <row r="81" spans="2:4" x14ac:dyDescent="0.4">
      <c r="B81" s="2" t="s">
        <v>89</v>
      </c>
      <c r="C81" s="81" t="s">
        <v>95</v>
      </c>
      <c r="D81" s="82"/>
    </row>
    <row r="82" spans="2:4" ht="37.5" x14ac:dyDescent="0.4">
      <c r="B82" s="2" t="s">
        <v>102</v>
      </c>
      <c r="C82" s="17" t="s">
        <v>103</v>
      </c>
      <c r="D82" s="16" t="s">
        <v>104</v>
      </c>
    </row>
    <row r="83" spans="2:4" x14ac:dyDescent="0.4">
      <c r="B83" s="2" t="s">
        <v>136</v>
      </c>
      <c r="C83" s="13">
        <v>59.7</v>
      </c>
      <c r="D83" s="2">
        <v>660</v>
      </c>
    </row>
    <row r="84" spans="2:4" x14ac:dyDescent="0.4">
      <c r="B84" s="2" t="s">
        <v>120</v>
      </c>
      <c r="C84" s="13">
        <v>52.2</v>
      </c>
      <c r="D84" s="2">
        <v>840</v>
      </c>
    </row>
    <row r="85" spans="2:4" x14ac:dyDescent="0.4">
      <c r="B85" s="2" t="s">
        <v>121</v>
      </c>
      <c r="C85" s="13">
        <v>52.2</v>
      </c>
      <c r="D85" s="2">
        <v>840</v>
      </c>
    </row>
    <row r="86" spans="2:4" x14ac:dyDescent="0.4">
      <c r="B86" s="2" t="s">
        <v>122</v>
      </c>
      <c r="C86" s="13">
        <v>52.2</v>
      </c>
      <c r="D86" s="2">
        <v>840</v>
      </c>
    </row>
    <row r="87" spans="2:4" x14ac:dyDescent="0.4">
      <c r="B87" s="2" t="s">
        <v>123</v>
      </c>
      <c r="C87" s="13">
        <v>41.9</v>
      </c>
      <c r="D87" s="2">
        <v>920</v>
      </c>
    </row>
    <row r="88" spans="2:4" x14ac:dyDescent="0.4">
      <c r="B88" s="2" t="s">
        <v>124</v>
      </c>
      <c r="C88" s="13">
        <v>41.9</v>
      </c>
      <c r="D88" s="2">
        <v>920</v>
      </c>
    </row>
    <row r="89" spans="2:4" x14ac:dyDescent="0.4">
      <c r="B89" s="2" t="s">
        <v>125</v>
      </c>
      <c r="C89" s="13">
        <v>38.299999999999997</v>
      </c>
      <c r="D89" s="2">
        <v>1050</v>
      </c>
    </row>
    <row r="90" spans="2:4" x14ac:dyDescent="0.4">
      <c r="B90" s="2" t="s">
        <v>126</v>
      </c>
      <c r="C90" s="13">
        <v>38.299999999999997</v>
      </c>
      <c r="D90" s="2">
        <v>1050</v>
      </c>
    </row>
    <row r="91" spans="2:4" x14ac:dyDescent="0.4">
      <c r="B91" s="2" t="s">
        <v>127</v>
      </c>
      <c r="C91" s="13">
        <v>34.799999999999997</v>
      </c>
      <c r="D91" s="2">
        <v>1260</v>
      </c>
    </row>
    <row r="92" spans="2:4" x14ac:dyDescent="0.4">
      <c r="B92" s="2" t="s">
        <v>128</v>
      </c>
      <c r="C92" s="13">
        <v>34.799999999999997</v>
      </c>
      <c r="D92" s="2">
        <v>1260</v>
      </c>
    </row>
    <row r="93" spans="2:4" x14ac:dyDescent="0.4">
      <c r="B93" s="2" t="s">
        <v>129</v>
      </c>
      <c r="C93" s="13">
        <v>29.6</v>
      </c>
      <c r="D93" s="2">
        <v>1410</v>
      </c>
    </row>
    <row r="94" spans="2:4" x14ac:dyDescent="0.4">
      <c r="B94" s="2" t="s">
        <v>130</v>
      </c>
      <c r="C94" s="13">
        <v>29.6</v>
      </c>
      <c r="D94" s="2">
        <v>1410</v>
      </c>
    </row>
    <row r="95" spans="2:4" x14ac:dyDescent="0.4">
      <c r="B95" s="2" t="s">
        <v>131</v>
      </c>
      <c r="C95" s="13">
        <v>29.6</v>
      </c>
      <c r="D95" s="2">
        <v>1410</v>
      </c>
    </row>
    <row r="96" spans="2:4" x14ac:dyDescent="0.4">
      <c r="B96" s="2" t="s">
        <v>132</v>
      </c>
      <c r="C96" s="13">
        <v>25.3</v>
      </c>
      <c r="D96" s="2">
        <v>1310</v>
      </c>
    </row>
    <row r="97" spans="2:4" x14ac:dyDescent="0.4">
      <c r="B97" s="2" t="s">
        <v>133</v>
      </c>
      <c r="C97" s="13">
        <v>25.3</v>
      </c>
      <c r="D97" s="2">
        <v>1310</v>
      </c>
    </row>
    <row r="98" spans="2:4" x14ac:dyDescent="0.4">
      <c r="B98" s="2" t="s">
        <v>134</v>
      </c>
      <c r="C98" s="13">
        <v>25.3</v>
      </c>
      <c r="D98" s="2">
        <v>1310</v>
      </c>
    </row>
    <row r="99" spans="2:4" x14ac:dyDescent="0.4">
      <c r="B99" s="2" t="s">
        <v>92</v>
      </c>
      <c r="C99" s="13">
        <v>22.1</v>
      </c>
      <c r="D99" s="2">
        <v>1110</v>
      </c>
    </row>
    <row r="100" spans="2:4" x14ac:dyDescent="0.4">
      <c r="B100" s="2" t="s">
        <v>93</v>
      </c>
      <c r="C100" s="13">
        <v>21.9</v>
      </c>
      <c r="D100" s="2">
        <v>1160</v>
      </c>
    </row>
    <row r="101" spans="2:4" x14ac:dyDescent="0.4">
      <c r="B101" s="2" t="s">
        <v>96</v>
      </c>
      <c r="C101" s="13">
        <v>20.7</v>
      </c>
      <c r="D101" s="2">
        <v>1110</v>
      </c>
    </row>
    <row r="102" spans="2:4" x14ac:dyDescent="0.4">
      <c r="B102" s="2" t="s">
        <v>97</v>
      </c>
      <c r="C102" s="13">
        <v>20.7</v>
      </c>
      <c r="D102" s="2">
        <v>1080</v>
      </c>
    </row>
    <row r="103" spans="2:4" x14ac:dyDescent="0.4">
      <c r="B103" s="2" t="s">
        <v>100</v>
      </c>
      <c r="C103" s="13">
        <v>20.7</v>
      </c>
      <c r="D103" s="2">
        <v>1010</v>
      </c>
    </row>
    <row r="104" spans="2:4" x14ac:dyDescent="0.4">
      <c r="C104" s="15"/>
    </row>
    <row r="105" spans="2:4" x14ac:dyDescent="0.4">
      <c r="B105" t="s">
        <v>98</v>
      </c>
    </row>
    <row r="106" spans="2:4" x14ac:dyDescent="0.4">
      <c r="B106" s="2" t="s">
        <v>99</v>
      </c>
      <c r="C106" s="2" t="s">
        <v>101</v>
      </c>
    </row>
    <row r="107" spans="2:4" x14ac:dyDescent="0.4">
      <c r="B107" s="20" t="s">
        <v>91</v>
      </c>
      <c r="C107" s="14">
        <v>1.35</v>
      </c>
    </row>
    <row r="108" spans="2:4" x14ac:dyDescent="0.4">
      <c r="B108" s="20">
        <v>3</v>
      </c>
      <c r="C108" s="14">
        <v>1.45</v>
      </c>
    </row>
    <row r="109" spans="2:4" x14ac:dyDescent="0.4">
      <c r="B109" s="20">
        <v>4</v>
      </c>
      <c r="C109" s="14">
        <v>1.45</v>
      </c>
    </row>
    <row r="110" spans="2:4" x14ac:dyDescent="0.4">
      <c r="B110" s="20">
        <v>5</v>
      </c>
      <c r="C110" s="14">
        <v>1.45</v>
      </c>
    </row>
    <row r="111" spans="2:4" x14ac:dyDescent="0.4">
      <c r="B111" s="20">
        <v>6</v>
      </c>
      <c r="C111" s="14">
        <v>1.55</v>
      </c>
    </row>
    <row r="112" spans="2:4" x14ac:dyDescent="0.4">
      <c r="B112" s="20">
        <v>7</v>
      </c>
      <c r="C112" s="14">
        <v>1.55</v>
      </c>
    </row>
    <row r="113" spans="2:3" x14ac:dyDescent="0.4">
      <c r="B113" s="20">
        <v>8</v>
      </c>
      <c r="C113" s="14">
        <v>1.6</v>
      </c>
    </row>
    <row r="114" spans="2:3" x14ac:dyDescent="0.4">
      <c r="B114" s="20">
        <v>9</v>
      </c>
      <c r="C114" s="14">
        <v>1.6</v>
      </c>
    </row>
    <row r="115" spans="2:3" x14ac:dyDescent="0.4">
      <c r="B115" s="20">
        <v>10</v>
      </c>
      <c r="C115" s="14">
        <v>1.65</v>
      </c>
    </row>
    <row r="116" spans="2:3" x14ac:dyDescent="0.4">
      <c r="B116" s="20">
        <v>11</v>
      </c>
      <c r="C116" s="14">
        <v>1.65</v>
      </c>
    </row>
    <row r="117" spans="2:3" x14ac:dyDescent="0.4">
      <c r="B117" s="20">
        <v>12</v>
      </c>
      <c r="C117" s="14">
        <v>1.7</v>
      </c>
    </row>
    <row r="118" spans="2:3" x14ac:dyDescent="0.4">
      <c r="B118" s="20">
        <v>13</v>
      </c>
      <c r="C118" s="14">
        <v>1.7</v>
      </c>
    </row>
    <row r="119" spans="2:3" x14ac:dyDescent="0.4">
      <c r="B119" s="20">
        <v>14</v>
      </c>
      <c r="C119" s="14">
        <v>1.7</v>
      </c>
    </row>
    <row r="120" spans="2:3" x14ac:dyDescent="0.4">
      <c r="B120" s="20">
        <v>15</v>
      </c>
      <c r="C120" s="14">
        <v>1.75</v>
      </c>
    </row>
    <row r="121" spans="2:3" x14ac:dyDescent="0.4">
      <c r="B121" s="20">
        <v>16</v>
      </c>
      <c r="C121" s="14">
        <v>1.75</v>
      </c>
    </row>
    <row r="122" spans="2:3" x14ac:dyDescent="0.4">
      <c r="B122" s="20">
        <v>17</v>
      </c>
      <c r="C122" s="14">
        <v>1.75</v>
      </c>
    </row>
    <row r="123" spans="2:3" x14ac:dyDescent="0.4">
      <c r="B123" s="20">
        <v>18</v>
      </c>
      <c r="C123" s="14">
        <v>1.75</v>
      </c>
    </row>
    <row r="124" spans="2:3" x14ac:dyDescent="0.4">
      <c r="B124" s="20" t="s">
        <v>137</v>
      </c>
      <c r="C124" s="14">
        <v>1.75</v>
      </c>
    </row>
    <row r="125" spans="2:3" x14ac:dyDescent="0.4">
      <c r="B125" s="20" t="s">
        <v>93</v>
      </c>
      <c r="C125" s="14">
        <v>1.75</v>
      </c>
    </row>
    <row r="126" spans="2:3" x14ac:dyDescent="0.4">
      <c r="B126" s="20" t="s">
        <v>96</v>
      </c>
      <c r="C126" s="14">
        <v>1.75</v>
      </c>
    </row>
    <row r="127" spans="2:3" x14ac:dyDescent="0.4">
      <c r="B127" s="20" t="s">
        <v>97</v>
      </c>
      <c r="C127" s="14">
        <v>1.7</v>
      </c>
    </row>
    <row r="128" spans="2:3" x14ac:dyDescent="0.4">
      <c r="B128" s="20" t="s">
        <v>100</v>
      </c>
      <c r="C128" s="14">
        <v>1.65</v>
      </c>
    </row>
    <row r="130" spans="2:5" x14ac:dyDescent="0.4">
      <c r="B130" t="s">
        <v>138</v>
      </c>
    </row>
    <row r="131" spans="2:5" x14ac:dyDescent="0.4">
      <c r="B131" s="79" t="s">
        <v>23</v>
      </c>
      <c r="C131" s="18"/>
      <c r="D131" s="8" t="s">
        <v>20</v>
      </c>
      <c r="E131" s="19"/>
    </row>
    <row r="132" spans="2:5" x14ac:dyDescent="0.4">
      <c r="B132" s="79"/>
      <c r="C132" s="18"/>
      <c r="D132" s="2" t="s">
        <v>139</v>
      </c>
      <c r="E132" s="7"/>
    </row>
    <row r="133" spans="2:5" x14ac:dyDescent="0.4">
      <c r="B133" s="2">
        <v>5</v>
      </c>
      <c r="C133" s="3" t="s">
        <v>29</v>
      </c>
      <c r="D133" s="2">
        <v>10</v>
      </c>
      <c r="E133" s="7"/>
    </row>
    <row r="134" spans="2:5" x14ac:dyDescent="0.4">
      <c r="B134" s="2">
        <v>6</v>
      </c>
      <c r="C134" s="3" t="s">
        <v>30</v>
      </c>
      <c r="D134" s="2">
        <v>15</v>
      </c>
      <c r="E134" s="7"/>
    </row>
    <row r="135" spans="2:5" x14ac:dyDescent="0.4">
      <c r="B135" s="2">
        <v>7</v>
      </c>
      <c r="C135" s="3" t="s">
        <v>31</v>
      </c>
      <c r="D135" s="2">
        <v>15</v>
      </c>
      <c r="E135" s="7"/>
    </row>
    <row r="136" spans="2:5" x14ac:dyDescent="0.4">
      <c r="B136" s="2">
        <v>8</v>
      </c>
      <c r="C136" s="3" t="s">
        <v>32</v>
      </c>
      <c r="D136" s="2">
        <v>25</v>
      </c>
      <c r="E136" s="7"/>
    </row>
    <row r="137" spans="2:5" x14ac:dyDescent="0.4">
      <c r="B137" s="2">
        <v>9</v>
      </c>
      <c r="C137" s="3" t="s">
        <v>33</v>
      </c>
      <c r="D137" s="2">
        <v>25</v>
      </c>
      <c r="E137" s="7"/>
    </row>
    <row r="138" spans="2:5" x14ac:dyDescent="0.4">
      <c r="B138" s="2">
        <v>10</v>
      </c>
      <c r="C138" s="3" t="s">
        <v>34</v>
      </c>
      <c r="D138" s="2">
        <v>40</v>
      </c>
      <c r="E138" s="7"/>
    </row>
    <row r="139" spans="2:5" x14ac:dyDescent="0.4">
      <c r="B139" s="2">
        <v>11</v>
      </c>
      <c r="C139" s="3" t="s">
        <v>35</v>
      </c>
      <c r="D139" s="2">
        <v>40</v>
      </c>
      <c r="E139" s="7"/>
    </row>
    <row r="140" spans="2:5" x14ac:dyDescent="0.4">
      <c r="B140" s="2">
        <v>12</v>
      </c>
      <c r="C140" s="3" t="s">
        <v>36</v>
      </c>
      <c r="D140" s="2">
        <v>20</v>
      </c>
      <c r="E140" s="7"/>
    </row>
    <row r="141" spans="2:5" x14ac:dyDescent="0.4">
      <c r="B141" s="2">
        <v>13</v>
      </c>
      <c r="C141" s="3" t="s">
        <v>37</v>
      </c>
      <c r="D141" s="2">
        <v>20</v>
      </c>
      <c r="E141" s="7"/>
    </row>
    <row r="142" spans="2:5" x14ac:dyDescent="0.4">
      <c r="B142" s="2">
        <v>14</v>
      </c>
      <c r="C142" s="3" t="s">
        <v>38</v>
      </c>
      <c r="D142" s="2">
        <v>20</v>
      </c>
      <c r="E142" s="7"/>
    </row>
    <row r="143" spans="2:5" x14ac:dyDescent="0.4">
      <c r="B143" s="2">
        <v>15</v>
      </c>
      <c r="C143" s="3" t="s">
        <v>39</v>
      </c>
      <c r="D143" s="2">
        <v>10</v>
      </c>
      <c r="E143" s="7"/>
    </row>
    <row r="144" spans="2:5" x14ac:dyDescent="0.4">
      <c r="B144" s="2">
        <v>16</v>
      </c>
      <c r="C144" s="3" t="s">
        <v>40</v>
      </c>
      <c r="D144" s="2">
        <v>10</v>
      </c>
      <c r="E144" s="7"/>
    </row>
    <row r="145" spans="2:5" x14ac:dyDescent="0.4">
      <c r="B145" s="2">
        <v>17</v>
      </c>
      <c r="C145" s="3" t="s">
        <v>41</v>
      </c>
      <c r="D145" s="2">
        <v>10</v>
      </c>
      <c r="E145" s="7"/>
    </row>
    <row r="146" spans="2:5" x14ac:dyDescent="0.4">
      <c r="B146" s="79" t="s">
        <v>23</v>
      </c>
      <c r="C146" s="18"/>
      <c r="D146" s="8" t="s">
        <v>24</v>
      </c>
      <c r="E146" s="19"/>
    </row>
    <row r="147" spans="2:5" x14ac:dyDescent="0.4">
      <c r="B147" s="79"/>
      <c r="C147" s="18"/>
      <c r="D147" s="2" t="s">
        <v>139</v>
      </c>
      <c r="E147" s="7"/>
    </row>
    <row r="148" spans="2:5" x14ac:dyDescent="0.4">
      <c r="B148" s="2">
        <v>5</v>
      </c>
      <c r="C148" s="3" t="s">
        <v>42</v>
      </c>
      <c r="D148" s="2">
        <v>10</v>
      </c>
      <c r="E148" s="7"/>
    </row>
    <row r="149" spans="2:5" x14ac:dyDescent="0.4">
      <c r="B149" s="2">
        <v>6</v>
      </c>
      <c r="C149" s="3" t="s">
        <v>43</v>
      </c>
      <c r="D149" s="2">
        <v>20</v>
      </c>
      <c r="E149" s="7"/>
    </row>
    <row r="150" spans="2:5" x14ac:dyDescent="0.4">
      <c r="B150" s="2">
        <v>7</v>
      </c>
      <c r="C150" s="3" t="s">
        <v>44</v>
      </c>
      <c r="D150" s="2">
        <v>20</v>
      </c>
      <c r="E150" s="7"/>
    </row>
    <row r="151" spans="2:5" x14ac:dyDescent="0.4">
      <c r="B151" s="2">
        <v>8</v>
      </c>
      <c r="C151" s="3" t="s">
        <v>45</v>
      </c>
      <c r="D151" s="2">
        <v>30</v>
      </c>
      <c r="E151" s="7"/>
    </row>
    <row r="152" spans="2:5" x14ac:dyDescent="0.4">
      <c r="B152" s="2">
        <v>9</v>
      </c>
      <c r="C152" s="3" t="s">
        <v>46</v>
      </c>
      <c r="D152" s="2">
        <v>30</v>
      </c>
      <c r="E152" s="7"/>
    </row>
    <row r="153" spans="2:5" x14ac:dyDescent="0.4">
      <c r="B153" s="2">
        <v>10</v>
      </c>
      <c r="C153" s="3" t="s">
        <v>47</v>
      </c>
      <c r="D153" s="2">
        <v>30</v>
      </c>
      <c r="E153" s="7"/>
    </row>
    <row r="154" spans="2:5" x14ac:dyDescent="0.4">
      <c r="B154" s="2">
        <v>11</v>
      </c>
      <c r="C154" s="3" t="s">
        <v>48</v>
      </c>
      <c r="D154" s="2">
        <v>30</v>
      </c>
      <c r="E154" s="7"/>
    </row>
    <row r="155" spans="2:5" x14ac:dyDescent="0.4">
      <c r="B155" s="2">
        <v>12</v>
      </c>
      <c r="C155" s="3" t="s">
        <v>49</v>
      </c>
      <c r="D155" s="2">
        <v>25</v>
      </c>
      <c r="E155" s="7"/>
    </row>
    <row r="156" spans="2:5" x14ac:dyDescent="0.4">
      <c r="B156" s="2">
        <v>13</v>
      </c>
      <c r="C156" s="3" t="s">
        <v>50</v>
      </c>
      <c r="D156" s="2">
        <v>25</v>
      </c>
      <c r="E156" s="7"/>
    </row>
    <row r="157" spans="2:5" x14ac:dyDescent="0.4">
      <c r="B157" s="2">
        <v>14</v>
      </c>
      <c r="C157" s="3" t="s">
        <v>51</v>
      </c>
      <c r="D157" s="2">
        <v>25</v>
      </c>
      <c r="E157" s="7"/>
    </row>
    <row r="158" spans="2:5" x14ac:dyDescent="0.4">
      <c r="B158" s="2">
        <v>15</v>
      </c>
      <c r="C158" s="3" t="s">
        <v>52</v>
      </c>
      <c r="D158" s="2">
        <v>10</v>
      </c>
      <c r="E158" s="7"/>
    </row>
    <row r="159" spans="2:5" x14ac:dyDescent="0.4">
      <c r="B159" s="2">
        <v>16</v>
      </c>
      <c r="C159" s="3" t="s">
        <v>53</v>
      </c>
      <c r="D159" s="2">
        <v>10</v>
      </c>
      <c r="E159" s="7"/>
    </row>
    <row r="160" spans="2:5" x14ac:dyDescent="0.4">
      <c r="B160" s="2">
        <v>17</v>
      </c>
      <c r="C160" s="3" t="s">
        <v>54</v>
      </c>
      <c r="D160" s="2">
        <v>10</v>
      </c>
      <c r="E160" s="7"/>
    </row>
  </sheetData>
  <sheetProtection algorithmName="SHA-512" hashValue="/LVaNUaej23BAMmbzLqJKrqQ5Wi6Zg+EQyIEK8vS1J1a4q50wNOA4Qlz650UZxWz5/s7PQl0UF3sTDAumufgow==" saltValue="24uNeWi5lkTkWu8tBCLYBQ==" spinCount="100000" sheet="1" objects="1" scenarios="1"/>
  <mergeCells count="9">
    <mergeCell ref="B131:B132"/>
    <mergeCell ref="B146:B147"/>
    <mergeCell ref="H2:I2"/>
    <mergeCell ref="D2:E2"/>
    <mergeCell ref="C57:D57"/>
    <mergeCell ref="C81:D81"/>
    <mergeCell ref="B17:B18"/>
    <mergeCell ref="F2:F3"/>
    <mergeCell ref="B2:B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体格の評価</vt:lpstr>
      <vt:lpstr>（※削除しない）身長別標準体重を求める係数</vt:lpstr>
      <vt:lpstr>_EER１</vt:lpstr>
      <vt:lpstr>体格の評価!Print_Area</vt:lpstr>
      <vt:lpstr>再評価１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将幸</dc:creator>
  <cp:lastModifiedBy>松田　将幸</cp:lastModifiedBy>
  <cp:lastPrinted>2024-01-11T00:50:35Z</cp:lastPrinted>
  <dcterms:created xsi:type="dcterms:W3CDTF">2023-10-17T23:52:05Z</dcterms:created>
  <dcterms:modified xsi:type="dcterms:W3CDTF">2024-01-11T01:37:36Z</dcterms:modified>
</cp:coreProperties>
</file>